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05" yWindow="2325" windowWidth="19050" windowHeight="4995" tabRatio="786" activeTab="6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28" r:id="rId9"/>
    <sheet name="F5.3" sheetId="29" r:id="rId10"/>
    <sheet name="F5.4" sheetId="30" r:id="rId11"/>
    <sheet name="F6" sheetId="31" r:id="rId12"/>
  </sheets>
  <definedNames>
    <definedName name="_xlnm.Print_Area" localSheetId="0">'F1'!$A$1:$E$26</definedName>
    <definedName name="_xlnm.Print_Area" localSheetId="1">F2.1!$A$1:$K$1111</definedName>
    <definedName name="_xlnm.Print_Area" localSheetId="2">F2.2!$A$1:$K$654</definedName>
    <definedName name="_xlnm.Print_Area" localSheetId="3">F2.3!$A$1:$K$752</definedName>
    <definedName name="_xlnm.Print_Area" localSheetId="4">F2.4!$A$1:$K$82</definedName>
    <definedName name="_xlnm.Print_Area" localSheetId="5">'F3'!$A$1:$G$27</definedName>
    <definedName name="_xlnm.Print_Area" localSheetId="6">'F4'!$A$1:$K$42</definedName>
    <definedName name="_xlnm.Print_Area" localSheetId="7">'F5'!$A$1:$E$25</definedName>
    <definedName name="_xlnm.Print_Area" localSheetId="8">F5.1!$A$1:$H$45</definedName>
    <definedName name="_xlnm.Print_Area" localSheetId="9">F5.3!$A$1:$I$26</definedName>
    <definedName name="_xlnm.Print_Area" localSheetId="10">F5.4!$A$1:$I$45</definedName>
    <definedName name="_xlnm.Print_Area" localSheetId="11">'F6'!$A$1:$E$27</definedName>
    <definedName name="OLE_LINK1" localSheetId="0">F2.1!$H$13</definedName>
    <definedName name="OLE_LINK1" localSheetId="7">F2.1!$H$13</definedName>
    <definedName name="OLE_LINK1" localSheetId="8">F2.1!$H$13</definedName>
    <definedName name="OLE_LINK1" localSheetId="9">F2.1!$H$13</definedName>
    <definedName name="OLE_LINK1" localSheetId="10">F2.1!$H$13</definedName>
    <definedName name="OLE_LINK1" localSheetId="11">F2.1!$H$13</definedName>
  </definedNames>
  <calcPr calcId="125725"/>
</workbook>
</file>

<file path=xl/calcChain.xml><?xml version="1.0" encoding="utf-8"?>
<calcChain xmlns="http://schemas.openxmlformats.org/spreadsheetml/2006/main">
  <c r="J34" i="22"/>
  <c r="G34"/>
  <c r="G26"/>
  <c r="G18"/>
  <c r="C19" i="31"/>
  <c r="B14" i="20" l="1"/>
  <c r="B13"/>
  <c r="B28" i="19" l="1"/>
  <c r="B27"/>
  <c r="B26"/>
  <c r="B25"/>
  <c r="B24"/>
  <c r="B23"/>
  <c r="B22"/>
  <c r="B21"/>
  <c r="B20"/>
  <c r="B19"/>
  <c r="B18"/>
  <c r="B17"/>
  <c r="B16"/>
  <c r="B15"/>
  <c r="B14"/>
  <c r="B13"/>
  <c r="H25" i="9"/>
  <c r="H24"/>
  <c r="H23"/>
  <c r="H22"/>
  <c r="H21"/>
  <c r="H20"/>
  <c r="H19"/>
  <c r="H18"/>
  <c r="H17"/>
  <c r="H16"/>
  <c r="H15"/>
  <c r="H14"/>
  <c r="E25"/>
  <c r="E24"/>
  <c r="E23"/>
  <c r="E22"/>
  <c r="E21"/>
  <c r="E20"/>
  <c r="E19"/>
  <c r="E18"/>
  <c r="E17"/>
  <c r="E16"/>
  <c r="E15"/>
  <c r="E14"/>
  <c r="B26"/>
  <c r="B25"/>
  <c r="B24"/>
  <c r="B23"/>
  <c r="B22"/>
  <c r="B21"/>
  <c r="B20"/>
  <c r="B19"/>
  <c r="B18"/>
  <c r="B17"/>
  <c r="B16"/>
  <c r="B15"/>
  <c r="B14"/>
  <c r="B13"/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J74" i="20" l="1"/>
  <c r="G74"/>
  <c r="J71"/>
  <c r="G71"/>
  <c r="J68"/>
  <c r="G68"/>
  <c r="J65"/>
  <c r="J76" s="1"/>
  <c r="G65"/>
  <c r="G76" s="1"/>
  <c r="J744" i="19"/>
  <c r="G744"/>
  <c r="J741"/>
  <c r="G741"/>
  <c r="J738"/>
  <c r="G738"/>
  <c r="J735"/>
  <c r="J746" s="1"/>
  <c r="G735"/>
  <c r="G746" s="1"/>
  <c r="E28" s="1"/>
  <c r="J647" i="9"/>
  <c r="G647"/>
  <c r="J644"/>
  <c r="G644"/>
  <c r="J641"/>
  <c r="G641"/>
  <c r="J638"/>
  <c r="J649" s="1"/>
  <c r="G638"/>
  <c r="G649" s="1"/>
  <c r="J1104" i="1"/>
  <c r="G1104"/>
  <c r="J1101"/>
  <c r="G1101"/>
  <c r="J1098"/>
  <c r="G1098"/>
  <c r="J1095"/>
  <c r="J1106" s="1"/>
  <c r="G1095"/>
  <c r="G1106" s="1"/>
  <c r="C1106"/>
  <c r="E36" l="1"/>
  <c r="H36"/>
  <c r="G468"/>
  <c r="J468"/>
  <c r="J404" i="19"/>
  <c r="G404"/>
  <c r="J403"/>
  <c r="G403"/>
  <c r="J402"/>
  <c r="G402"/>
  <c r="J399"/>
  <c r="G399"/>
  <c r="J398"/>
  <c r="G398"/>
  <c r="J397"/>
  <c r="G397"/>
  <c r="J396"/>
  <c r="G396"/>
  <c r="J393"/>
  <c r="G393"/>
  <c r="J392"/>
  <c r="G392"/>
  <c r="J391"/>
  <c r="G391"/>
  <c r="J390"/>
  <c r="G390"/>
  <c r="J389"/>
  <c r="G389"/>
  <c r="J385"/>
  <c r="G385"/>
  <c r="J384"/>
  <c r="G384"/>
  <c r="J383"/>
  <c r="G383"/>
  <c r="J382"/>
  <c r="G382"/>
  <c r="J381"/>
  <c r="G381"/>
  <c r="J380"/>
  <c r="G380"/>
  <c r="J379"/>
  <c r="G379"/>
  <c r="J378"/>
  <c r="G378"/>
  <c r="J377"/>
  <c r="G377"/>
  <c r="J373"/>
  <c r="G373"/>
  <c r="J372"/>
  <c r="G372"/>
  <c r="J371"/>
  <c r="G371"/>
  <c r="J370"/>
  <c r="G370"/>
  <c r="J357"/>
  <c r="G357"/>
  <c r="J356"/>
  <c r="G356"/>
  <c r="J355"/>
  <c r="G355"/>
  <c r="J352"/>
  <c r="G352"/>
  <c r="J351"/>
  <c r="G351"/>
  <c r="J350"/>
  <c r="G350"/>
  <c r="J349"/>
  <c r="G349"/>
  <c r="J346"/>
  <c r="G346"/>
  <c r="J345"/>
  <c r="G345"/>
  <c r="J344"/>
  <c r="G344"/>
  <c r="J343"/>
  <c r="G343"/>
  <c r="J342"/>
  <c r="G342"/>
  <c r="J338"/>
  <c r="G338"/>
  <c r="J337"/>
  <c r="G337"/>
  <c r="J336"/>
  <c r="G336"/>
  <c r="J335"/>
  <c r="G335"/>
  <c r="J334"/>
  <c r="G334"/>
  <c r="J333"/>
  <c r="G333"/>
  <c r="J332"/>
  <c r="G332"/>
  <c r="J331"/>
  <c r="G331"/>
  <c r="J330"/>
  <c r="G330"/>
  <c r="J326"/>
  <c r="G326"/>
  <c r="J325"/>
  <c r="G325"/>
  <c r="J324"/>
  <c r="G324"/>
  <c r="J323"/>
  <c r="G323"/>
  <c r="J310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G218" s="1"/>
  <c r="J169"/>
  <c r="G169"/>
  <c r="J168"/>
  <c r="G168"/>
  <c r="J167"/>
  <c r="G167"/>
  <c r="J164"/>
  <c r="G164"/>
  <c r="J163"/>
  <c r="G163"/>
  <c r="J162"/>
  <c r="G162"/>
  <c r="J161"/>
  <c r="G161"/>
  <c r="J158"/>
  <c r="G158"/>
  <c r="J157"/>
  <c r="G157"/>
  <c r="J156"/>
  <c r="G156"/>
  <c r="J155"/>
  <c r="G155"/>
  <c r="J154"/>
  <c r="G154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38"/>
  <c r="G138"/>
  <c r="J137"/>
  <c r="G137"/>
  <c r="J136"/>
  <c r="G136"/>
  <c r="J135"/>
  <c r="G135"/>
  <c r="J122"/>
  <c r="G122"/>
  <c r="J121"/>
  <c r="G121"/>
  <c r="J120"/>
  <c r="G120"/>
  <c r="J117"/>
  <c r="G117"/>
  <c r="J116"/>
  <c r="G116"/>
  <c r="J115"/>
  <c r="G115"/>
  <c r="J114"/>
  <c r="G114"/>
  <c r="J111"/>
  <c r="G111"/>
  <c r="J110"/>
  <c r="G110"/>
  <c r="J109"/>
  <c r="G109"/>
  <c r="J108"/>
  <c r="G108"/>
  <c r="J107"/>
  <c r="G107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1"/>
  <c r="G91"/>
  <c r="J90"/>
  <c r="G90"/>
  <c r="J89"/>
  <c r="G89"/>
  <c r="J88"/>
  <c r="G88"/>
  <c r="J722"/>
  <c r="G722"/>
  <c r="J721"/>
  <c r="G721"/>
  <c r="J720"/>
  <c r="G720"/>
  <c r="J717"/>
  <c r="G717"/>
  <c r="J716"/>
  <c r="G716"/>
  <c r="J715"/>
  <c r="G715"/>
  <c r="J714"/>
  <c r="G714"/>
  <c r="J711"/>
  <c r="G711"/>
  <c r="J710"/>
  <c r="G710"/>
  <c r="J709"/>
  <c r="G709"/>
  <c r="J708"/>
  <c r="G708"/>
  <c r="J707"/>
  <c r="G707"/>
  <c r="J703"/>
  <c r="G703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90"/>
  <c r="G690"/>
  <c r="J689"/>
  <c r="G689"/>
  <c r="J688"/>
  <c r="G688"/>
  <c r="J675"/>
  <c r="G675"/>
  <c r="J674"/>
  <c r="G674"/>
  <c r="J673"/>
  <c r="G673"/>
  <c r="J670"/>
  <c r="G670"/>
  <c r="J669"/>
  <c r="G669"/>
  <c r="J668"/>
  <c r="G668"/>
  <c r="J665"/>
  <c r="G665"/>
  <c r="J664"/>
  <c r="G664"/>
  <c r="J663"/>
  <c r="G663"/>
  <c r="J662"/>
  <c r="G662"/>
  <c r="J661"/>
  <c r="G661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45"/>
  <c r="G645"/>
  <c r="J644"/>
  <c r="G644"/>
  <c r="J643"/>
  <c r="G643"/>
  <c r="J630"/>
  <c r="G630"/>
  <c r="J629"/>
  <c r="G629"/>
  <c r="J628"/>
  <c r="G628"/>
  <c r="J625"/>
  <c r="G625"/>
  <c r="J624"/>
  <c r="G624"/>
  <c r="J623"/>
  <c r="G623"/>
  <c r="J620"/>
  <c r="G620"/>
  <c r="J619"/>
  <c r="G619"/>
  <c r="J618"/>
  <c r="G618"/>
  <c r="J617"/>
  <c r="G617"/>
  <c r="J616"/>
  <c r="G616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600"/>
  <c r="G600"/>
  <c r="J599"/>
  <c r="G599"/>
  <c r="J598"/>
  <c r="G598"/>
  <c r="J585"/>
  <c r="G585"/>
  <c r="J584"/>
  <c r="G584"/>
  <c r="J583"/>
  <c r="G583"/>
  <c r="J580"/>
  <c r="G580"/>
  <c r="J579"/>
  <c r="G579"/>
  <c r="J578"/>
  <c r="G578"/>
  <c r="J577"/>
  <c r="G577"/>
  <c r="J574"/>
  <c r="G574"/>
  <c r="J573"/>
  <c r="G573"/>
  <c r="J572"/>
  <c r="G572"/>
  <c r="J571"/>
  <c r="G571"/>
  <c r="J570"/>
  <c r="G570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54"/>
  <c r="G554"/>
  <c r="J553"/>
  <c r="G553"/>
  <c r="J552"/>
  <c r="G552"/>
  <c r="J539"/>
  <c r="G539"/>
  <c r="J538"/>
  <c r="G538"/>
  <c r="J537"/>
  <c r="G537"/>
  <c r="J534"/>
  <c r="G534"/>
  <c r="J533"/>
  <c r="G533"/>
  <c r="J532"/>
  <c r="G532"/>
  <c r="J529"/>
  <c r="G529"/>
  <c r="J528"/>
  <c r="G528"/>
  <c r="J527"/>
  <c r="G527"/>
  <c r="J526"/>
  <c r="G526"/>
  <c r="J525"/>
  <c r="G525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509"/>
  <c r="G509"/>
  <c r="J508"/>
  <c r="G508"/>
  <c r="J507"/>
  <c r="G507"/>
  <c r="J494"/>
  <c r="G494"/>
  <c r="J493"/>
  <c r="G493"/>
  <c r="J492"/>
  <c r="G492"/>
  <c r="J489"/>
  <c r="G489"/>
  <c r="J488"/>
  <c r="G488"/>
  <c r="J487"/>
  <c r="G487"/>
  <c r="J484"/>
  <c r="G484"/>
  <c r="J483"/>
  <c r="G483"/>
  <c r="J482"/>
  <c r="G482"/>
  <c r="J481"/>
  <c r="G481"/>
  <c r="J480"/>
  <c r="G480"/>
  <c r="J476"/>
  <c r="G476"/>
  <c r="J475"/>
  <c r="G475"/>
  <c r="J474"/>
  <c r="G474"/>
  <c r="J473"/>
  <c r="G473"/>
  <c r="J472"/>
  <c r="G472"/>
  <c r="J471"/>
  <c r="G471"/>
  <c r="J470"/>
  <c r="G470"/>
  <c r="J469"/>
  <c r="G469"/>
  <c r="J468"/>
  <c r="G468"/>
  <c r="J464"/>
  <c r="G464"/>
  <c r="J463"/>
  <c r="G463"/>
  <c r="J462"/>
  <c r="G462"/>
  <c r="J449"/>
  <c r="G449"/>
  <c r="J448"/>
  <c r="G448"/>
  <c r="J447"/>
  <c r="G447"/>
  <c r="J444"/>
  <c r="G444"/>
  <c r="J443"/>
  <c r="G443"/>
  <c r="J442"/>
  <c r="G442"/>
  <c r="J439"/>
  <c r="G439"/>
  <c r="J438"/>
  <c r="G438"/>
  <c r="J437"/>
  <c r="G437"/>
  <c r="J436"/>
  <c r="G436"/>
  <c r="J435"/>
  <c r="G435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19"/>
  <c r="G419"/>
  <c r="J418"/>
  <c r="G418"/>
  <c r="J417"/>
  <c r="G417"/>
  <c r="J75"/>
  <c r="G75"/>
  <c r="J74"/>
  <c r="G74"/>
  <c r="J73"/>
  <c r="G73"/>
  <c r="J70"/>
  <c r="G70"/>
  <c r="J69"/>
  <c r="G69"/>
  <c r="J68"/>
  <c r="G68"/>
  <c r="J65"/>
  <c r="G65"/>
  <c r="J64"/>
  <c r="G64"/>
  <c r="J63"/>
  <c r="G63"/>
  <c r="J62"/>
  <c r="G62"/>
  <c r="J61"/>
  <c r="G61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4"/>
  <c r="G44"/>
  <c r="J43"/>
  <c r="G43"/>
  <c r="J42"/>
  <c r="G42"/>
  <c r="J310" i="9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60"/>
  <c r="G160"/>
  <c r="J157"/>
  <c r="G157"/>
  <c r="J156"/>
  <c r="G156"/>
  <c r="J155"/>
  <c r="G155"/>
  <c r="J154"/>
  <c r="G154"/>
  <c r="J153"/>
  <c r="G153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37"/>
  <c r="G137"/>
  <c r="J136"/>
  <c r="G136"/>
  <c r="J135"/>
  <c r="G135"/>
  <c r="J134"/>
  <c r="G134"/>
  <c r="J625"/>
  <c r="G625"/>
  <c r="J624"/>
  <c r="G624"/>
  <c r="J623"/>
  <c r="G623"/>
  <c r="J620"/>
  <c r="G620"/>
  <c r="J619"/>
  <c r="G619"/>
  <c r="J618"/>
  <c r="G618"/>
  <c r="J615"/>
  <c r="G615"/>
  <c r="J614"/>
  <c r="G614"/>
  <c r="J613"/>
  <c r="G613"/>
  <c r="J612"/>
  <c r="G612"/>
  <c r="J611"/>
  <c r="G611"/>
  <c r="J607"/>
  <c r="G607"/>
  <c r="J606"/>
  <c r="G606"/>
  <c r="J605"/>
  <c r="G605"/>
  <c r="J604"/>
  <c r="G604"/>
  <c r="J603"/>
  <c r="G603"/>
  <c r="J602"/>
  <c r="G602"/>
  <c r="J601"/>
  <c r="G601"/>
  <c r="J600"/>
  <c r="G600"/>
  <c r="J599"/>
  <c r="G599"/>
  <c r="J595"/>
  <c r="G595"/>
  <c r="J594"/>
  <c r="G594"/>
  <c r="J593"/>
  <c r="G593"/>
  <c r="J580"/>
  <c r="G580"/>
  <c r="J579"/>
  <c r="G579"/>
  <c r="J578"/>
  <c r="G578"/>
  <c r="J575"/>
  <c r="G575"/>
  <c r="J574"/>
  <c r="G574"/>
  <c r="J573"/>
  <c r="G573"/>
  <c r="J570"/>
  <c r="G570"/>
  <c r="J569"/>
  <c r="G569"/>
  <c r="J568"/>
  <c r="G568"/>
  <c r="J567"/>
  <c r="G567"/>
  <c r="J566"/>
  <c r="G566"/>
  <c r="J562"/>
  <c r="G562"/>
  <c r="J561"/>
  <c r="G561"/>
  <c r="J560"/>
  <c r="G560"/>
  <c r="J559"/>
  <c r="G559"/>
  <c r="J558"/>
  <c r="G558"/>
  <c r="J557"/>
  <c r="G557"/>
  <c r="J556"/>
  <c r="G556"/>
  <c r="J555"/>
  <c r="G555"/>
  <c r="J554"/>
  <c r="G554"/>
  <c r="J550"/>
  <c r="G550"/>
  <c r="J549"/>
  <c r="G549"/>
  <c r="J548"/>
  <c r="G548"/>
  <c r="J535"/>
  <c r="G535"/>
  <c r="J534"/>
  <c r="G534"/>
  <c r="J533"/>
  <c r="G533"/>
  <c r="J530"/>
  <c r="G530"/>
  <c r="J529"/>
  <c r="G529"/>
  <c r="J528"/>
  <c r="G528"/>
  <c r="J525"/>
  <c r="G525"/>
  <c r="J524"/>
  <c r="G524"/>
  <c r="J523"/>
  <c r="G523"/>
  <c r="J522"/>
  <c r="G522"/>
  <c r="J521"/>
  <c r="G521"/>
  <c r="J517"/>
  <c r="G517"/>
  <c r="J516"/>
  <c r="G516"/>
  <c r="J515"/>
  <c r="G515"/>
  <c r="J514"/>
  <c r="G514"/>
  <c r="J513"/>
  <c r="G513"/>
  <c r="J512"/>
  <c r="G512"/>
  <c r="J511"/>
  <c r="G511"/>
  <c r="J510"/>
  <c r="G510"/>
  <c r="J509"/>
  <c r="G509"/>
  <c r="J505"/>
  <c r="G505"/>
  <c r="J504"/>
  <c r="G504"/>
  <c r="J503"/>
  <c r="G503"/>
  <c r="J490"/>
  <c r="G490"/>
  <c r="J489"/>
  <c r="G489"/>
  <c r="J488"/>
  <c r="G488"/>
  <c r="J485"/>
  <c r="G485"/>
  <c r="J484"/>
  <c r="G484"/>
  <c r="J483"/>
  <c r="G483"/>
  <c r="J480"/>
  <c r="G480"/>
  <c r="J479"/>
  <c r="G479"/>
  <c r="J478"/>
  <c r="G478"/>
  <c r="J477"/>
  <c r="G477"/>
  <c r="J476"/>
  <c r="G476"/>
  <c r="J472"/>
  <c r="G472"/>
  <c r="J471"/>
  <c r="G471"/>
  <c r="J470"/>
  <c r="G470"/>
  <c r="J469"/>
  <c r="G469"/>
  <c r="J468"/>
  <c r="G468"/>
  <c r="J467"/>
  <c r="G467"/>
  <c r="J466"/>
  <c r="G466"/>
  <c r="J465"/>
  <c r="G465"/>
  <c r="J464"/>
  <c r="G464"/>
  <c r="J460"/>
  <c r="G460"/>
  <c r="J459"/>
  <c r="G459"/>
  <c r="J458"/>
  <c r="G458"/>
  <c r="J445"/>
  <c r="G445"/>
  <c r="J444"/>
  <c r="G444"/>
  <c r="J443"/>
  <c r="G443"/>
  <c r="J440"/>
  <c r="G440"/>
  <c r="J439"/>
  <c r="G439"/>
  <c r="J438"/>
  <c r="G438"/>
  <c r="J435"/>
  <c r="G435"/>
  <c r="J434"/>
  <c r="G434"/>
  <c r="J433"/>
  <c r="G433"/>
  <c r="J432"/>
  <c r="G432"/>
  <c r="J431"/>
  <c r="G431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5"/>
  <c r="G415"/>
  <c r="J414"/>
  <c r="G414"/>
  <c r="J413"/>
  <c r="G413"/>
  <c r="J400"/>
  <c r="G400"/>
  <c r="J399"/>
  <c r="G399"/>
  <c r="J398"/>
  <c r="G398"/>
  <c r="J395"/>
  <c r="G395"/>
  <c r="J394"/>
  <c r="G394"/>
  <c r="J393"/>
  <c r="G393"/>
  <c r="J390"/>
  <c r="G390"/>
  <c r="J389"/>
  <c r="G389"/>
  <c r="J388"/>
  <c r="G388"/>
  <c r="J387"/>
  <c r="G387"/>
  <c r="J386"/>
  <c r="G386"/>
  <c r="J382"/>
  <c r="G382"/>
  <c r="J381"/>
  <c r="G381"/>
  <c r="J380"/>
  <c r="G380"/>
  <c r="J379"/>
  <c r="G379"/>
  <c r="J378"/>
  <c r="G378"/>
  <c r="J377"/>
  <c r="G377"/>
  <c r="J376"/>
  <c r="G376"/>
  <c r="J375"/>
  <c r="G375"/>
  <c r="J374"/>
  <c r="G374"/>
  <c r="J370"/>
  <c r="G370"/>
  <c r="J369"/>
  <c r="G369"/>
  <c r="J368"/>
  <c r="G368"/>
  <c r="J355"/>
  <c r="G355"/>
  <c r="J354"/>
  <c r="G354"/>
  <c r="J353"/>
  <c r="G353"/>
  <c r="J350"/>
  <c r="G350"/>
  <c r="J349"/>
  <c r="G349"/>
  <c r="J348"/>
  <c r="G348"/>
  <c r="J345"/>
  <c r="G345"/>
  <c r="J344"/>
  <c r="G344"/>
  <c r="J343"/>
  <c r="G343"/>
  <c r="J342"/>
  <c r="G342"/>
  <c r="J341"/>
  <c r="G341"/>
  <c r="J337"/>
  <c r="G337"/>
  <c r="J336"/>
  <c r="G336"/>
  <c r="J335"/>
  <c r="G335"/>
  <c r="J334"/>
  <c r="G334"/>
  <c r="J333"/>
  <c r="G333"/>
  <c r="J332"/>
  <c r="G332"/>
  <c r="J331"/>
  <c r="G331"/>
  <c r="J330"/>
  <c r="G330"/>
  <c r="J329"/>
  <c r="G329"/>
  <c r="J325"/>
  <c r="G325"/>
  <c r="J324"/>
  <c r="G324"/>
  <c r="J323"/>
  <c r="G323"/>
  <c r="J116" l="1"/>
  <c r="G116"/>
  <c r="J115"/>
  <c r="G115"/>
  <c r="J114"/>
  <c r="G114"/>
  <c r="J113"/>
  <c r="G113"/>
  <c r="J112"/>
  <c r="G112"/>
  <c r="J109"/>
  <c r="G109"/>
  <c r="J108"/>
  <c r="G108"/>
  <c r="J107"/>
  <c r="G107"/>
  <c r="J106"/>
  <c r="G106"/>
  <c r="J105"/>
  <c r="G105"/>
  <c r="J68"/>
  <c r="G68"/>
  <c r="J67"/>
  <c r="G67"/>
  <c r="J66"/>
  <c r="G66"/>
  <c r="J63"/>
  <c r="G63"/>
  <c r="J62"/>
  <c r="G62"/>
  <c r="J61"/>
  <c r="G61"/>
  <c r="J60"/>
  <c r="G60"/>
  <c r="J59"/>
  <c r="G59"/>
  <c r="J1077" i="1"/>
  <c r="G1077"/>
  <c r="J1076"/>
  <c r="G1076"/>
  <c r="J1075"/>
  <c r="G1075"/>
  <c r="J1072"/>
  <c r="G1072"/>
  <c r="J1071"/>
  <c r="G1071"/>
  <c r="J1070"/>
  <c r="G1070"/>
  <c r="J1069"/>
  <c r="G1069"/>
  <c r="J1068"/>
  <c r="G1068"/>
  <c r="J1032"/>
  <c r="G1032"/>
  <c r="J1031"/>
  <c r="G1031"/>
  <c r="J1030"/>
  <c r="G1030"/>
  <c r="J1027"/>
  <c r="G1027"/>
  <c r="J1026"/>
  <c r="G1026"/>
  <c r="J1025"/>
  <c r="G1025"/>
  <c r="J1024"/>
  <c r="G1024"/>
  <c r="J1023"/>
  <c r="G1023"/>
  <c r="J987"/>
  <c r="G987"/>
  <c r="J986"/>
  <c r="G986"/>
  <c r="J985"/>
  <c r="G985"/>
  <c r="J982"/>
  <c r="G982"/>
  <c r="J981"/>
  <c r="G981"/>
  <c r="J980"/>
  <c r="G980"/>
  <c r="J979"/>
  <c r="G979"/>
  <c r="J978"/>
  <c r="G978"/>
  <c r="J942"/>
  <c r="G942"/>
  <c r="J941"/>
  <c r="G941"/>
  <c r="J940"/>
  <c r="G940"/>
  <c r="J939"/>
  <c r="G939"/>
  <c r="J936"/>
  <c r="G936"/>
  <c r="J935"/>
  <c r="G935"/>
  <c r="J934"/>
  <c r="G934"/>
  <c r="J933"/>
  <c r="G933"/>
  <c r="J932"/>
  <c r="G932"/>
  <c r="J896"/>
  <c r="G896"/>
  <c r="J895"/>
  <c r="G895"/>
  <c r="J894"/>
  <c r="G894"/>
  <c r="J891"/>
  <c r="G891"/>
  <c r="J890"/>
  <c r="G890"/>
  <c r="J889"/>
  <c r="G889"/>
  <c r="J888"/>
  <c r="G888"/>
  <c r="J887"/>
  <c r="G887"/>
  <c r="J851"/>
  <c r="G851"/>
  <c r="J850"/>
  <c r="G850"/>
  <c r="J849"/>
  <c r="G849"/>
  <c r="J846"/>
  <c r="G846"/>
  <c r="J845"/>
  <c r="G845"/>
  <c r="J844"/>
  <c r="G844"/>
  <c r="J843"/>
  <c r="G843"/>
  <c r="J842"/>
  <c r="G842"/>
  <c r="J806"/>
  <c r="G806"/>
  <c r="J805"/>
  <c r="G805"/>
  <c r="J804"/>
  <c r="G804"/>
  <c r="J801"/>
  <c r="G801"/>
  <c r="J800"/>
  <c r="G800"/>
  <c r="J799"/>
  <c r="G799"/>
  <c r="J798"/>
  <c r="G798"/>
  <c r="J797"/>
  <c r="G797"/>
  <c r="J761"/>
  <c r="G761"/>
  <c r="J760"/>
  <c r="G760"/>
  <c r="J759"/>
  <c r="G759"/>
  <c r="J756"/>
  <c r="G756"/>
  <c r="J755"/>
  <c r="G755"/>
  <c r="J754"/>
  <c r="G754"/>
  <c r="J753"/>
  <c r="G753"/>
  <c r="J752"/>
  <c r="G752"/>
  <c r="J716"/>
  <c r="G716"/>
  <c r="J715"/>
  <c r="G715"/>
  <c r="J714"/>
  <c r="G714"/>
  <c r="J713"/>
  <c r="G713"/>
  <c r="J710"/>
  <c r="G710"/>
  <c r="J709"/>
  <c r="G709"/>
  <c r="J708"/>
  <c r="G708"/>
  <c r="J707"/>
  <c r="G707"/>
  <c r="J706"/>
  <c r="G706"/>
  <c r="J670"/>
  <c r="G670"/>
  <c r="J669"/>
  <c r="G669"/>
  <c r="J668"/>
  <c r="G668"/>
  <c r="J665"/>
  <c r="G665"/>
  <c r="J664"/>
  <c r="G664"/>
  <c r="J663"/>
  <c r="G663"/>
  <c r="J662"/>
  <c r="G662"/>
  <c r="J661"/>
  <c r="G661"/>
  <c r="J625"/>
  <c r="G625"/>
  <c r="J624"/>
  <c r="G624"/>
  <c r="J623"/>
  <c r="G623"/>
  <c r="J620"/>
  <c r="G620"/>
  <c r="J619"/>
  <c r="G619"/>
  <c r="J618"/>
  <c r="G618"/>
  <c r="J617"/>
  <c r="G617"/>
  <c r="J616"/>
  <c r="G616"/>
  <c r="J580"/>
  <c r="G580"/>
  <c r="J579"/>
  <c r="G579"/>
  <c r="J578"/>
  <c r="G578"/>
  <c r="J575"/>
  <c r="G575"/>
  <c r="J574"/>
  <c r="G574"/>
  <c r="J573"/>
  <c r="G573"/>
  <c r="J572"/>
  <c r="G572"/>
  <c r="J571"/>
  <c r="G571"/>
  <c r="J534"/>
  <c r="G534"/>
  <c r="J533"/>
  <c r="G533"/>
  <c r="J532"/>
  <c r="G532"/>
  <c r="J529"/>
  <c r="G529"/>
  <c r="J528"/>
  <c r="G528"/>
  <c r="J527"/>
  <c r="G527"/>
  <c r="J526"/>
  <c r="G526"/>
  <c r="J525"/>
  <c r="G525"/>
  <c r="J489"/>
  <c r="G489"/>
  <c r="J488"/>
  <c r="G488"/>
  <c r="J487"/>
  <c r="G487"/>
  <c r="J486"/>
  <c r="G486"/>
  <c r="J483"/>
  <c r="G483"/>
  <c r="J482"/>
  <c r="G482"/>
  <c r="J481"/>
  <c r="G481"/>
  <c r="J480"/>
  <c r="G480"/>
  <c r="J479"/>
  <c r="G479"/>
  <c r="J442"/>
  <c r="G442"/>
  <c r="J441"/>
  <c r="G441"/>
  <c r="J440"/>
  <c r="G440"/>
  <c r="J437"/>
  <c r="G437"/>
  <c r="J436"/>
  <c r="G436"/>
  <c r="J435"/>
  <c r="G435"/>
  <c r="J434"/>
  <c r="G434"/>
  <c r="J433"/>
  <c r="G433"/>
  <c r="J397"/>
  <c r="G397"/>
  <c r="J396"/>
  <c r="G396"/>
  <c r="J395"/>
  <c r="G395"/>
  <c r="J392"/>
  <c r="G392"/>
  <c r="J391"/>
  <c r="G391"/>
  <c r="J390"/>
  <c r="G390"/>
  <c r="J389"/>
  <c r="G389"/>
  <c r="J388"/>
  <c r="G388"/>
  <c r="J352"/>
  <c r="G352"/>
  <c r="J351"/>
  <c r="G351"/>
  <c r="J350"/>
  <c r="G350"/>
  <c r="J347"/>
  <c r="G347"/>
  <c r="J346"/>
  <c r="G346"/>
  <c r="J345"/>
  <c r="G345"/>
  <c r="J344"/>
  <c r="G344"/>
  <c r="J343"/>
  <c r="G343"/>
  <c r="J307"/>
  <c r="G307"/>
  <c r="J306"/>
  <c r="G306"/>
  <c r="J305"/>
  <c r="G305"/>
  <c r="J302"/>
  <c r="G302"/>
  <c r="J301"/>
  <c r="G301"/>
  <c r="J300"/>
  <c r="G300"/>
  <c r="J299"/>
  <c r="G299"/>
  <c r="J298"/>
  <c r="G298"/>
  <c r="J262"/>
  <c r="G262"/>
  <c r="J261"/>
  <c r="G261"/>
  <c r="J260"/>
  <c r="G260"/>
  <c r="J257"/>
  <c r="G257"/>
  <c r="J256"/>
  <c r="G256"/>
  <c r="J255"/>
  <c r="G255"/>
  <c r="J254"/>
  <c r="G254"/>
  <c r="J253"/>
  <c r="G253"/>
  <c r="J217"/>
  <c r="G217"/>
  <c r="J216"/>
  <c r="G216"/>
  <c r="J215"/>
  <c r="G215"/>
  <c r="J212"/>
  <c r="G212"/>
  <c r="J211"/>
  <c r="G211"/>
  <c r="J210"/>
  <c r="G210"/>
  <c r="J209"/>
  <c r="G209"/>
  <c r="J208"/>
  <c r="G208"/>
  <c r="J172"/>
  <c r="G172"/>
  <c r="J171"/>
  <c r="G171"/>
  <c r="J170"/>
  <c r="G170"/>
  <c r="J167"/>
  <c r="G167"/>
  <c r="J166"/>
  <c r="G166"/>
  <c r="J165"/>
  <c r="G165"/>
  <c r="J164"/>
  <c r="G164"/>
  <c r="J163"/>
  <c r="G163"/>
  <c r="J127"/>
  <c r="G127"/>
  <c r="J126"/>
  <c r="G126"/>
  <c r="J125"/>
  <c r="G125"/>
  <c r="J124"/>
  <c r="G124"/>
  <c r="J121"/>
  <c r="G121"/>
  <c r="J120"/>
  <c r="G120"/>
  <c r="J119"/>
  <c r="G119"/>
  <c r="J118"/>
  <c r="G118"/>
  <c r="J117"/>
  <c r="G117"/>
  <c r="J77"/>
  <c r="G77"/>
  <c r="J73"/>
  <c r="G73"/>
  <c r="J72"/>
  <c r="G72"/>
  <c r="J89" i="9" l="1"/>
  <c r="G89"/>
  <c r="J88"/>
  <c r="G88"/>
  <c r="J87"/>
  <c r="G87"/>
  <c r="J86"/>
  <c r="G86"/>
  <c r="J42"/>
  <c r="G42"/>
  <c r="J41"/>
  <c r="G41"/>
  <c r="J40"/>
  <c r="G40"/>
  <c r="J1052" i="1"/>
  <c r="G1052"/>
  <c r="J1051"/>
  <c r="G1051"/>
  <c r="J1050"/>
  <c r="G1050"/>
  <c r="J1007"/>
  <c r="G1007"/>
  <c r="J1006"/>
  <c r="G1006"/>
  <c r="J1005"/>
  <c r="G1005"/>
  <c r="J962"/>
  <c r="G962"/>
  <c r="J961"/>
  <c r="G961"/>
  <c r="J960"/>
  <c r="G960"/>
  <c r="J916"/>
  <c r="G916"/>
  <c r="J915"/>
  <c r="G915"/>
  <c r="J914"/>
  <c r="G914"/>
  <c r="J871"/>
  <c r="G871"/>
  <c r="J870"/>
  <c r="G870"/>
  <c r="J869"/>
  <c r="G869"/>
  <c r="J826"/>
  <c r="G826"/>
  <c r="J825"/>
  <c r="G825"/>
  <c r="J824"/>
  <c r="G824"/>
  <c r="J781"/>
  <c r="G781"/>
  <c r="J780"/>
  <c r="G780"/>
  <c r="J779"/>
  <c r="G779"/>
  <c r="J736"/>
  <c r="G736"/>
  <c r="J735"/>
  <c r="G735"/>
  <c r="J734"/>
  <c r="G734"/>
  <c r="J690"/>
  <c r="G690"/>
  <c r="J689"/>
  <c r="G689"/>
  <c r="J688"/>
  <c r="G688"/>
  <c r="J645"/>
  <c r="G645"/>
  <c r="J644"/>
  <c r="G644"/>
  <c r="J643"/>
  <c r="G643"/>
  <c r="J600"/>
  <c r="G600"/>
  <c r="J599"/>
  <c r="G599"/>
  <c r="J598"/>
  <c r="G598"/>
  <c r="J554"/>
  <c r="G554"/>
  <c r="J553"/>
  <c r="G553"/>
  <c r="J552"/>
  <c r="G552"/>
  <c r="J509"/>
  <c r="G509"/>
  <c r="J508"/>
  <c r="G508"/>
  <c r="J507"/>
  <c r="G507"/>
  <c r="J462"/>
  <c r="G462"/>
  <c r="J461"/>
  <c r="G461"/>
  <c r="J460"/>
  <c r="G460"/>
  <c r="J417"/>
  <c r="G417"/>
  <c r="J416"/>
  <c r="G416"/>
  <c r="J415"/>
  <c r="G415"/>
  <c r="J372"/>
  <c r="G372"/>
  <c r="J371"/>
  <c r="G371"/>
  <c r="J370"/>
  <c r="G370"/>
  <c r="J327"/>
  <c r="G327"/>
  <c r="J326"/>
  <c r="G326"/>
  <c r="J325"/>
  <c r="G325"/>
  <c r="J282"/>
  <c r="G282"/>
  <c r="J281"/>
  <c r="G281"/>
  <c r="J280"/>
  <c r="G280"/>
  <c r="J237"/>
  <c r="G237"/>
  <c r="J236"/>
  <c r="G236"/>
  <c r="J235"/>
  <c r="G235"/>
  <c r="J192"/>
  <c r="G192"/>
  <c r="J191"/>
  <c r="G191"/>
  <c r="J190"/>
  <c r="G190"/>
  <c r="J147"/>
  <c r="G147"/>
  <c r="J146"/>
  <c r="G146"/>
  <c r="J145"/>
  <c r="G145"/>
  <c r="J101"/>
  <c r="G101"/>
  <c r="J100"/>
  <c r="G100"/>
  <c r="J99"/>
  <c r="G99"/>
  <c r="J98"/>
  <c r="G98"/>
  <c r="J51"/>
  <c r="G51"/>
  <c r="J53"/>
  <c r="G53"/>
  <c r="J52"/>
  <c r="G52"/>
  <c r="J50"/>
  <c r="G50"/>
  <c r="J44" i="20" l="1"/>
  <c r="G44"/>
  <c r="J43"/>
  <c r="G43"/>
  <c r="C76"/>
  <c r="H14"/>
  <c r="E14"/>
  <c r="C34" i="22" l="1"/>
  <c r="J52" i="20" l="1"/>
  <c r="G52"/>
  <c r="J51"/>
  <c r="G51"/>
  <c r="J222" i="1"/>
  <c r="G222"/>
  <c r="J221"/>
  <c r="G221"/>
  <c r="J177"/>
  <c r="G177"/>
  <c r="J176"/>
  <c r="G176"/>
  <c r="J132"/>
  <c r="G132"/>
  <c r="J131"/>
  <c r="G131"/>
  <c r="C746" i="19" l="1"/>
  <c r="C724"/>
  <c r="G724"/>
  <c r="E27" s="1"/>
  <c r="C677"/>
  <c r="C632"/>
  <c r="C587"/>
  <c r="C541"/>
  <c r="C496"/>
  <c r="G496"/>
  <c r="E22" s="1"/>
  <c r="C451"/>
  <c r="C406"/>
  <c r="C359"/>
  <c r="C312"/>
  <c r="J312"/>
  <c r="H18" s="1"/>
  <c r="C265"/>
  <c r="J265"/>
  <c r="H17" s="1"/>
  <c r="G265"/>
  <c r="E17" s="1"/>
  <c r="C218"/>
  <c r="C171"/>
  <c r="C124"/>
  <c r="G124"/>
  <c r="E14" s="1"/>
  <c r="C77"/>
  <c r="G77"/>
  <c r="E13" s="1"/>
  <c r="J77"/>
  <c r="H13" s="1"/>
  <c r="C649" i="9"/>
  <c r="C627"/>
  <c r="C582"/>
  <c r="C537"/>
  <c r="C492"/>
  <c r="C447"/>
  <c r="C402"/>
  <c r="C357"/>
  <c r="C312"/>
  <c r="C265"/>
  <c r="C218"/>
  <c r="C171"/>
  <c r="C123"/>
  <c r="J121"/>
  <c r="G121"/>
  <c r="J120"/>
  <c r="G120"/>
  <c r="J119"/>
  <c r="G119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C75"/>
  <c r="J73"/>
  <c r="G73"/>
  <c r="J72"/>
  <c r="G72"/>
  <c r="J71"/>
  <c r="G71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1082" i="1"/>
  <c r="G1082"/>
  <c r="J1081"/>
  <c r="G1081"/>
  <c r="J1080"/>
  <c r="G1080"/>
  <c r="J1064"/>
  <c r="G1064"/>
  <c r="J1063"/>
  <c r="G1063"/>
  <c r="J1062"/>
  <c r="G1062"/>
  <c r="J1061"/>
  <c r="G1061"/>
  <c r="J1060"/>
  <c r="G1060"/>
  <c r="J1059"/>
  <c r="G1059"/>
  <c r="J1058"/>
  <c r="G1058"/>
  <c r="J1057"/>
  <c r="G1057"/>
  <c r="J1056"/>
  <c r="G1056"/>
  <c r="J1037"/>
  <c r="G1037"/>
  <c r="J1036"/>
  <c r="G1036"/>
  <c r="J1035"/>
  <c r="G1035"/>
  <c r="J1019"/>
  <c r="G1019"/>
  <c r="J1018"/>
  <c r="G1018"/>
  <c r="J1017"/>
  <c r="G1017"/>
  <c r="J1016"/>
  <c r="G1016"/>
  <c r="J1015"/>
  <c r="G1015"/>
  <c r="J1014"/>
  <c r="G1014"/>
  <c r="J1013"/>
  <c r="G1013"/>
  <c r="J1012"/>
  <c r="G1012"/>
  <c r="J1011"/>
  <c r="G1011"/>
  <c r="J992"/>
  <c r="G992"/>
  <c r="J991"/>
  <c r="G991"/>
  <c r="J990"/>
  <c r="G990"/>
  <c r="J974"/>
  <c r="G974"/>
  <c r="J973"/>
  <c r="G973"/>
  <c r="J972"/>
  <c r="G972"/>
  <c r="J971"/>
  <c r="G971"/>
  <c r="J970"/>
  <c r="G970"/>
  <c r="J969"/>
  <c r="G969"/>
  <c r="J968"/>
  <c r="G968"/>
  <c r="J967"/>
  <c r="G967"/>
  <c r="J966"/>
  <c r="G966"/>
  <c r="J947"/>
  <c r="G947"/>
  <c r="J946"/>
  <c r="G946"/>
  <c r="J945"/>
  <c r="G945"/>
  <c r="J928"/>
  <c r="G928"/>
  <c r="J927"/>
  <c r="G927"/>
  <c r="J926"/>
  <c r="G926"/>
  <c r="J925"/>
  <c r="G925"/>
  <c r="J924"/>
  <c r="G924"/>
  <c r="J923"/>
  <c r="G923"/>
  <c r="J922"/>
  <c r="G922"/>
  <c r="J921"/>
  <c r="G921"/>
  <c r="J920"/>
  <c r="G920"/>
  <c r="J901"/>
  <c r="G901"/>
  <c r="J900"/>
  <c r="G900"/>
  <c r="J899"/>
  <c r="G899"/>
  <c r="J883"/>
  <c r="G883"/>
  <c r="J882"/>
  <c r="G882"/>
  <c r="J881"/>
  <c r="G881"/>
  <c r="J880"/>
  <c r="G880"/>
  <c r="J879"/>
  <c r="G879"/>
  <c r="J878"/>
  <c r="G878"/>
  <c r="J877"/>
  <c r="G877"/>
  <c r="J876"/>
  <c r="G876"/>
  <c r="J875"/>
  <c r="G875"/>
  <c r="J856"/>
  <c r="G856"/>
  <c r="J855"/>
  <c r="G855"/>
  <c r="J854"/>
  <c r="G854"/>
  <c r="J838"/>
  <c r="G838"/>
  <c r="J837"/>
  <c r="G837"/>
  <c r="J836"/>
  <c r="G836"/>
  <c r="J835"/>
  <c r="G835"/>
  <c r="J834"/>
  <c r="G834"/>
  <c r="J833"/>
  <c r="G833"/>
  <c r="J832"/>
  <c r="G832"/>
  <c r="J831"/>
  <c r="G831"/>
  <c r="J830"/>
  <c r="G830"/>
  <c r="J811"/>
  <c r="G811"/>
  <c r="J810"/>
  <c r="G810"/>
  <c r="J809"/>
  <c r="G809"/>
  <c r="J793"/>
  <c r="G793"/>
  <c r="J792"/>
  <c r="G792"/>
  <c r="J791"/>
  <c r="G791"/>
  <c r="J790"/>
  <c r="G790"/>
  <c r="J789"/>
  <c r="G789"/>
  <c r="J788"/>
  <c r="G788"/>
  <c r="J787"/>
  <c r="G787"/>
  <c r="J786"/>
  <c r="G786"/>
  <c r="J785"/>
  <c r="G785"/>
  <c r="J766"/>
  <c r="G766"/>
  <c r="J765"/>
  <c r="G765"/>
  <c r="J764"/>
  <c r="G764"/>
  <c r="J748"/>
  <c r="G748"/>
  <c r="J747"/>
  <c r="G747"/>
  <c r="J746"/>
  <c r="G746"/>
  <c r="J745"/>
  <c r="G745"/>
  <c r="J744"/>
  <c r="G744"/>
  <c r="J743"/>
  <c r="G743"/>
  <c r="J742"/>
  <c r="G742"/>
  <c r="J741"/>
  <c r="G741"/>
  <c r="J740"/>
  <c r="G740"/>
  <c r="J721"/>
  <c r="G721"/>
  <c r="J720"/>
  <c r="G720"/>
  <c r="J719"/>
  <c r="G719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75"/>
  <c r="G675"/>
  <c r="J674"/>
  <c r="G674"/>
  <c r="J673"/>
  <c r="G673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30"/>
  <c r="G630"/>
  <c r="J629"/>
  <c r="G629"/>
  <c r="J628"/>
  <c r="G628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585"/>
  <c r="G585"/>
  <c r="J584"/>
  <c r="G584"/>
  <c r="J583"/>
  <c r="G583"/>
  <c r="J567"/>
  <c r="G567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39"/>
  <c r="G539"/>
  <c r="J538"/>
  <c r="G538"/>
  <c r="J537"/>
  <c r="G537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494"/>
  <c r="G494"/>
  <c r="J493"/>
  <c r="G493"/>
  <c r="J492"/>
  <c r="G492"/>
  <c r="J475"/>
  <c r="G475"/>
  <c r="J474"/>
  <c r="G474"/>
  <c r="J473"/>
  <c r="G473"/>
  <c r="J472"/>
  <c r="G472"/>
  <c r="J471"/>
  <c r="G471"/>
  <c r="J470"/>
  <c r="G470"/>
  <c r="J469"/>
  <c r="G469"/>
  <c r="J467"/>
  <c r="G467"/>
  <c r="J466"/>
  <c r="G466"/>
  <c r="J447"/>
  <c r="G447"/>
  <c r="J446"/>
  <c r="G446"/>
  <c r="J445"/>
  <c r="G445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02"/>
  <c r="G402"/>
  <c r="J401"/>
  <c r="G401"/>
  <c r="J400"/>
  <c r="G400"/>
  <c r="J384"/>
  <c r="G384"/>
  <c r="J383"/>
  <c r="G383"/>
  <c r="J382"/>
  <c r="G382"/>
  <c r="J381"/>
  <c r="G381"/>
  <c r="J380"/>
  <c r="G380"/>
  <c r="J379"/>
  <c r="G379"/>
  <c r="J378"/>
  <c r="G378"/>
  <c r="J377"/>
  <c r="G377"/>
  <c r="J376"/>
  <c r="G376"/>
  <c r="J357"/>
  <c r="G357"/>
  <c r="J356"/>
  <c r="G356"/>
  <c r="J355"/>
  <c r="G355"/>
  <c r="J339"/>
  <c r="G339"/>
  <c r="J338"/>
  <c r="G338"/>
  <c r="J337"/>
  <c r="G337"/>
  <c r="J336"/>
  <c r="G336"/>
  <c r="J335"/>
  <c r="G335"/>
  <c r="J334"/>
  <c r="G334"/>
  <c r="J333"/>
  <c r="G333"/>
  <c r="J332"/>
  <c r="G332"/>
  <c r="J331"/>
  <c r="G331"/>
  <c r="J312"/>
  <c r="G312"/>
  <c r="J311"/>
  <c r="G311"/>
  <c r="J310"/>
  <c r="G310"/>
  <c r="J294"/>
  <c r="G294"/>
  <c r="J293"/>
  <c r="G293"/>
  <c r="J292"/>
  <c r="G292"/>
  <c r="J291"/>
  <c r="G291"/>
  <c r="J290"/>
  <c r="G290"/>
  <c r="J289"/>
  <c r="G289"/>
  <c r="J288"/>
  <c r="G288"/>
  <c r="J287"/>
  <c r="G287"/>
  <c r="J286"/>
  <c r="G286"/>
  <c r="J267"/>
  <c r="G267"/>
  <c r="J266"/>
  <c r="G266"/>
  <c r="J265"/>
  <c r="G265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20"/>
  <c r="G220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75"/>
  <c r="G175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30"/>
  <c r="G130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C134"/>
  <c r="C26" i="22"/>
  <c r="C18"/>
  <c r="E16" i="19" l="1"/>
  <c r="G451"/>
  <c r="E21" s="1"/>
  <c r="J587"/>
  <c r="H24" s="1"/>
  <c r="G632"/>
  <c r="E25" s="1"/>
  <c r="G312"/>
  <c r="E18" s="1"/>
  <c r="J359"/>
  <c r="H19" s="1"/>
  <c r="J541"/>
  <c r="H23" s="1"/>
  <c r="H28"/>
  <c r="E26" i="9"/>
  <c r="H26"/>
  <c r="G171" i="19"/>
  <c r="E15" s="1"/>
  <c r="J218"/>
  <c r="H16" s="1"/>
  <c r="G406"/>
  <c r="E20" s="1"/>
  <c r="J451"/>
  <c r="H21" s="1"/>
  <c r="J496"/>
  <c r="H22" s="1"/>
  <c r="G541"/>
  <c r="E23" s="1"/>
  <c r="G677"/>
  <c r="E26" s="1"/>
  <c r="J724"/>
  <c r="H27" s="1"/>
  <c r="J124"/>
  <c r="H14" s="1"/>
  <c r="J171"/>
  <c r="H15" s="1"/>
  <c r="G359"/>
  <c r="E19" s="1"/>
  <c r="J406"/>
  <c r="H20" s="1"/>
  <c r="G587"/>
  <c r="E24" s="1"/>
  <c r="J632"/>
  <c r="H25" s="1"/>
  <c r="J677"/>
  <c r="H26" s="1"/>
  <c r="J171" i="9"/>
  <c r="G312"/>
  <c r="J357"/>
  <c r="G265"/>
  <c r="J312"/>
  <c r="G447"/>
  <c r="J492"/>
  <c r="J447"/>
  <c r="G537"/>
  <c r="G218"/>
  <c r="J265"/>
  <c r="G402"/>
  <c r="G627"/>
  <c r="G171"/>
  <c r="J218"/>
  <c r="G357"/>
  <c r="J402"/>
  <c r="J627"/>
  <c r="G123"/>
  <c r="G582"/>
  <c r="G75"/>
  <c r="E13" s="1"/>
  <c r="J123"/>
  <c r="G492"/>
  <c r="J537"/>
  <c r="J582"/>
  <c r="J75"/>
  <c r="H13" s="1"/>
  <c r="J677" i="1"/>
  <c r="H26" s="1"/>
  <c r="J768"/>
  <c r="H28" s="1"/>
  <c r="J858"/>
  <c r="H30" s="1"/>
  <c r="J949"/>
  <c r="H32" s="1"/>
  <c r="J1039"/>
  <c r="H34" s="1"/>
  <c r="J269"/>
  <c r="H17" s="1"/>
  <c r="J449"/>
  <c r="H21" s="1"/>
  <c r="J632"/>
  <c r="H25" s="1"/>
  <c r="J723"/>
  <c r="H27" s="1"/>
  <c r="J813"/>
  <c r="H29" s="1"/>
  <c r="J903"/>
  <c r="H31" s="1"/>
  <c r="J994"/>
  <c r="H33" s="1"/>
  <c r="J1084"/>
  <c r="H35" s="1"/>
  <c r="J134"/>
  <c r="H14" s="1"/>
  <c r="J179"/>
  <c r="H15" s="1"/>
  <c r="J224"/>
  <c r="H16" s="1"/>
  <c r="J314"/>
  <c r="H18" s="1"/>
  <c r="J359"/>
  <c r="H19" s="1"/>
  <c r="J404"/>
  <c r="H20" s="1"/>
  <c r="J496"/>
  <c r="H22" s="1"/>
  <c r="J541"/>
  <c r="H23" s="1"/>
  <c r="J587"/>
  <c r="H24" s="1"/>
  <c r="G134"/>
  <c r="E14" s="1"/>
  <c r="H27" i="9" l="1"/>
  <c r="H29" i="19"/>
  <c r="E27" i="9"/>
  <c r="E28" s="1"/>
  <c r="E29" s="1"/>
  <c r="C16" i="31" s="1"/>
  <c r="E29" i="19"/>
  <c r="H28" i="9"/>
  <c r="H29" s="1"/>
  <c r="D16" i="31" s="1"/>
  <c r="H30" i="19"/>
  <c r="H31" s="1"/>
  <c r="E30"/>
  <c r="E31" s="1"/>
  <c r="C17" i="31" s="1"/>
  <c r="J34" i="20"/>
  <c r="G34"/>
  <c r="J38"/>
  <c r="G38"/>
  <c r="J37"/>
  <c r="G37"/>
  <c r="J25" i="22"/>
  <c r="J26" s="1"/>
  <c r="G25"/>
  <c r="J17"/>
  <c r="J18" s="1"/>
  <c r="G17"/>
  <c r="J58" i="1"/>
  <c r="G58"/>
  <c r="J63"/>
  <c r="G63"/>
  <c r="D16" i="3" l="1"/>
  <c r="D17"/>
  <c r="D17" i="31"/>
  <c r="J36" i="20" l="1"/>
  <c r="G36"/>
  <c r="J35"/>
  <c r="G35"/>
  <c r="J33"/>
  <c r="G33"/>
  <c r="J32"/>
  <c r="G32"/>
  <c r="J50"/>
  <c r="J47"/>
  <c r="J42"/>
  <c r="J41"/>
  <c r="J31"/>
  <c r="J28"/>
  <c r="C903" i="1"/>
  <c r="C858"/>
  <c r="J80"/>
  <c r="G80"/>
  <c r="J54" i="20" l="1"/>
  <c r="G858" i="1"/>
  <c r="E30" s="1"/>
  <c r="G903"/>
  <c r="E31" s="1"/>
  <c r="J85"/>
  <c r="J84"/>
  <c r="J83"/>
  <c r="J79"/>
  <c r="J78"/>
  <c r="J76"/>
  <c r="J71"/>
  <c r="J70"/>
  <c r="J69"/>
  <c r="J65"/>
  <c r="J64"/>
  <c r="J62"/>
  <c r="J61"/>
  <c r="J60"/>
  <c r="J59"/>
  <c r="J57"/>
  <c r="G78"/>
  <c r="G65"/>
  <c r="G64"/>
  <c r="G62"/>
  <c r="G60"/>
  <c r="H13" i="20" l="1"/>
  <c r="H15" s="1"/>
  <c r="H16" s="1"/>
  <c r="H17" s="1"/>
  <c r="J87" i="1"/>
  <c r="H13" s="1"/>
  <c r="D18" i="3" l="1"/>
  <c r="D18" i="31"/>
  <c r="H37" i="1"/>
  <c r="H38" s="1"/>
  <c r="H39" s="1"/>
  <c r="D15" i="3" l="1"/>
  <c r="D19" s="1"/>
  <c r="D15" i="31"/>
  <c r="D20" s="1"/>
  <c r="C54" i="20"/>
  <c r="G50"/>
  <c r="G47"/>
  <c r="G42"/>
  <c r="G41"/>
  <c r="G31"/>
  <c r="G28"/>
  <c r="G54" l="1"/>
  <c r="E13" s="1"/>
  <c r="E15" s="1"/>
  <c r="E16" s="1"/>
  <c r="E17" s="1"/>
  <c r="C18" i="31" s="1"/>
  <c r="G85" i="1"/>
  <c r="G84"/>
  <c r="G83"/>
  <c r="G79"/>
  <c r="G76"/>
  <c r="G71"/>
  <c r="G70"/>
  <c r="G69"/>
  <c r="G61"/>
  <c r="G59"/>
  <c r="C18" i="3" l="1"/>
  <c r="G57" i="1"/>
  <c r="C269"/>
  <c r="C314"/>
  <c r="C1084"/>
  <c r="C1039"/>
  <c r="C994"/>
  <c r="C949"/>
  <c r="C813"/>
  <c r="C768"/>
  <c r="C723"/>
  <c r="C677"/>
  <c r="C632"/>
  <c r="C587"/>
  <c r="C541"/>
  <c r="C496"/>
  <c r="C449"/>
  <c r="C404"/>
  <c r="C359"/>
  <c r="C224"/>
  <c r="C179"/>
  <c r="C87"/>
  <c r="C17" i="3" l="1"/>
  <c r="G587" i="1"/>
  <c r="E24" s="1"/>
  <c r="G496"/>
  <c r="E22" s="1"/>
  <c r="G179"/>
  <c r="E15" s="1"/>
  <c r="G224"/>
  <c r="E16" s="1"/>
  <c r="G541"/>
  <c r="E23" s="1"/>
  <c r="G632"/>
  <c r="E25" s="1"/>
  <c r="G949"/>
  <c r="E32" s="1"/>
  <c r="G1039"/>
  <c r="E34" s="1"/>
  <c r="G269"/>
  <c r="E17" s="1"/>
  <c r="G359"/>
  <c r="E19" s="1"/>
  <c r="G449"/>
  <c r="E21" s="1"/>
  <c r="G87"/>
  <c r="E13" s="1"/>
  <c r="G314"/>
  <c r="E18" s="1"/>
  <c r="G813"/>
  <c r="E29" s="1"/>
  <c r="G994"/>
  <c r="E33" s="1"/>
  <c r="G768"/>
  <c r="E28" s="1"/>
  <c r="G677"/>
  <c r="E26" s="1"/>
  <c r="G723"/>
  <c r="E27" s="1"/>
  <c r="G1084"/>
  <c r="E35" s="1"/>
  <c r="G404"/>
  <c r="E20" s="1"/>
  <c r="E37" l="1"/>
  <c r="E38" s="1"/>
  <c r="E39" s="1"/>
  <c r="C15" i="31" s="1"/>
  <c r="C20" s="1"/>
  <c r="C16" i="3"/>
  <c r="C15" l="1"/>
  <c r="C19" s="1"/>
</calcChain>
</file>

<file path=xl/sharedStrings.xml><?xml version="1.0" encoding="utf-8"?>
<sst xmlns="http://schemas.openxmlformats.org/spreadsheetml/2006/main" count="5400" uniqueCount="309">
  <si>
    <t>ITEM</t>
  </si>
  <si>
    <t>DESCRIPCION</t>
  </si>
  <si>
    <t>UNIDAD</t>
  </si>
  <si>
    <t>NOMBRE DEL PROPONENTE   :</t>
  </si>
  <si>
    <t>FECHA  :</t>
  </si>
  <si>
    <t>FIRMA Y TIMBRE :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</si>
  <si>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</si>
  <si>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</si>
  <si>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</si>
  <si>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</si>
  <si>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</si>
  <si>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</si>
  <si>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</si>
  <si>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</si>
  <si>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</si>
  <si>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</si>
  <si>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</si>
  <si>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</si>
  <si>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</si>
  <si>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</si>
  <si>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</si>
  <si>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</si>
  <si>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</si>
  <si>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</si>
  <si>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</si>
  <si>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</si>
  <si>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</si>
  <si>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</si>
  <si>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</si>
  <si>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</si>
  <si>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</si>
  <si>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</si>
  <si>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</si>
  <si>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</si>
  <si>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</si>
  <si>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</si>
  <si>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</si>
  <si>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</si>
  <si>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</si>
  <si>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</si>
  <si>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</si>
  <si>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</si>
  <si>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</si>
  <si>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</si>
  <si>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</si>
  <si>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</si>
  <si>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</si>
  <si>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</si>
  <si>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</si>
  <si>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</si>
  <si>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</si>
  <si>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</si>
  <si>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</si>
  <si>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</si>
  <si>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</si>
  <si>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</si>
  <si>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</si>
  <si>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</si>
  <si>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</si>
  <si>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</si>
  <si>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</si>
  <si>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</si>
  <si>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</si>
  <si>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</si>
  <si>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</si>
  <si>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</si>
  <si>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</si>
  <si>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</si>
  <si>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</si>
  <si>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</si>
  <si>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</si>
  <si>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</si>
  <si>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</si>
  <si>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</si>
  <si>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</si>
  <si>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</si>
  <si>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</si>
  <si>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</si>
  <si>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</si>
  <si>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</si>
  <si>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</si>
  <si>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</si>
  <si>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</si>
  <si>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</si>
  <si>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</si>
  <si>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</si>
  <si>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</si>
  <si>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</si>
  <si>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</si>
  <si>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</si>
  <si>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</si>
  <si>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</si>
  <si>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</si>
  <si>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</si>
  <si>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</si>
  <si>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</si>
  <si>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</si>
  <si>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</si>
  <si>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</si>
  <si>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</si>
  <si>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</si>
  <si>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</si>
  <si>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</si>
  <si>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</si>
  <si>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</si>
  <si>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</si>
  <si>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</si>
  <si>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</si>
  <si>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</si>
  <si>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</si>
  <si>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</si>
  <si>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</si>
  <si>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</si>
  <si>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</si>
  <si>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P. Unit. USD</t>
  </si>
  <si>
    <t>Valor Total USD</t>
  </si>
  <si>
    <t>Componente Moneda Extranjera USD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</si>
  <si>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</si>
  <si>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</si>
  <si>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</si>
  <si>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</si>
  <si>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</si>
  <si>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</si>
  <si>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</si>
  <si>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</si>
  <si>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</si>
  <si>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</si>
  <si>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</si>
  <si>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</si>
  <si>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</si>
  <si>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</si>
  <si>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</si>
  <si>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</si>
  <si>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Y MONTAJE DE EQUIPAMIENTO ADICIONAL</t>
  </si>
  <si>
    <t>c/u</t>
  </si>
  <si>
    <t>Equipo de Respaldo de Alimentación Eléctrica UPS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</si>
  <si>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</si>
  <si>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</si>
  <si>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</si>
  <si>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</si>
  <si>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</si>
  <si>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Adicional por reemplazo Platina micrófono Boletería capacidad 3 mensajes pregrabados por capacidad 6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</si>
  <si>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</si>
  <si>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</si>
  <si>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</si>
  <si>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</si>
  <si>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</si>
  <si>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</si>
  <si>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</si>
  <si>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</si>
  <si>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Mejoramiento Sonorización L1, L2 y L5</t>
  </si>
  <si>
    <t xml:space="preserve"> Precio Total UF
(IVA incl.)</t>
  </si>
  <si>
    <t xml:space="preserve"> Precio Total USD
(IVA incl.)</t>
  </si>
  <si>
    <t>OP1</t>
  </si>
  <si>
    <t>OPCIONAL 1</t>
  </si>
  <si>
    <t>OP2</t>
  </si>
  <si>
    <t>OPCIONAL 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</si>
  <si>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</si>
  <si>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</si>
  <si>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</si>
  <si>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</si>
  <si>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</si>
  <si>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</si>
  <si>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</si>
  <si>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</si>
  <si>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</si>
  <si>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</si>
  <si>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</si>
  <si>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</si>
  <si>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</si>
  <si>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</si>
  <si>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</si>
  <si>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</si>
  <si>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</si>
  <si>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</si>
  <si>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</si>
  <si>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</si>
  <si>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</si>
  <si>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</si>
  <si>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</si>
  <si>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</si>
  <si>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</si>
  <si>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</si>
  <si>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</si>
  <si>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</si>
  <si>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</si>
  <si>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</si>
  <si>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</si>
  <si>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</si>
  <si>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</si>
  <si>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</si>
  <si>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</si>
  <si>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</si>
  <si>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</si>
  <si>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</si>
  <si>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</si>
  <si>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</si>
  <si>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</si>
  <si>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OPCIONAL 3</t>
  </si>
  <si>
    <t>En SEAT 7</t>
  </si>
  <si>
    <t>Traslado de equipamiento actual de sonorización instalado en el SEAT 7 al SEAT 5, junto a su cableado.</t>
  </si>
  <si>
    <t>OP3</t>
  </si>
  <si>
    <t>FORMULARIO N°2.1: PRECIOS DETALLADOS ESTACIONES LÍNEA 1</t>
  </si>
  <si>
    <t>FORMULARIO N°2.2: PRECIOS DETALLADOS ESTACIONES LÍNEA 2</t>
  </si>
  <si>
    <t>FORMULARIO N°2.3: PRECIOS DETALLADOS ESTACIONES LÍNEA 5</t>
  </si>
  <si>
    <t>FORMULARIO N°2.4: PRECIOS DETALLADOS EDIFICIO CENTRAL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</si>
  <si>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</si>
  <si>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</si>
  <si>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</si>
  <si>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</si>
  <si>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</si>
  <si>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</si>
  <si>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</si>
  <si>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</si>
  <si>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</si>
  <si>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</si>
  <si>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</si>
  <si>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</si>
  <si>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</si>
  <si>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</si>
  <si>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</si>
  <si>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</si>
  <si>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</si>
  <si>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</si>
  <si>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</si>
  <si>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</si>
  <si>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</si>
  <si>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</si>
  <si>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</si>
  <si>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</si>
  <si>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</si>
  <si>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</si>
  <si>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</si>
  <si>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</si>
  <si>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</si>
  <si>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</si>
  <si>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r>
      <t xml:space="preserve">Pruebas ajustes sonoridad estación combinación </t>
    </r>
    <r>
      <rPr>
        <i/>
        <sz val="12"/>
        <rFont val="Arial"/>
        <family val="2"/>
      </rPr>
      <t>(solo estaciones combinación)</t>
    </r>
  </si>
  <si>
    <t>Equipos de Comando, Control y Procesamiento de señal de Audio en el SEAT, BBDD</t>
  </si>
  <si>
    <t>INTEGRACIÓN E INTERFACES</t>
  </si>
  <si>
    <t>Integración e Interfaces varias</t>
  </si>
  <si>
    <t>TOTAL OFERTA ECONÓMICA</t>
  </si>
  <si>
    <t xml:space="preserve">Sub Total Oferta Línea 1 </t>
  </si>
  <si>
    <t xml:space="preserve">Total Oferta Línea 1 </t>
  </si>
  <si>
    <t xml:space="preserve">Sub Total Oferta Línea 2 </t>
  </si>
  <si>
    <t>Total Oferta Línea 2</t>
  </si>
  <si>
    <t>Total Oferta Línea 5</t>
  </si>
  <si>
    <t xml:space="preserve">Sub Total Oferta Línea 5 </t>
  </si>
  <si>
    <t>Sub Total Oferta Edificio Central</t>
  </si>
  <si>
    <t>Total Oferta Edificio Central</t>
  </si>
  <si>
    <t>VSEAT</t>
  </si>
  <si>
    <t xml:space="preserve"> Precio Total UF 
(sin IVA)</t>
  </si>
  <si>
    <t xml:space="preserve"> Precio Total USD
 (sin IVA)</t>
  </si>
  <si>
    <t>FORMULARIO N°3: PRECIOS FUTUROS GARANTIZADOS DE REPUESTOS</t>
  </si>
  <si>
    <t>LICITACIÓN PÚBLICA INGENIERÍA, SUMINISTRO, MONTAJE Y PUESTA EN MARCHA, CON OPCION DE MANTENIMIENTO, DEL SISTEMA DE SONORIZACIÓN PARA ESTACIONES DE LAS LÍNEAS 1, 2 Y 5 DE LA RED DE METRO S.A.</t>
  </si>
  <si>
    <t>FORMULARIO N°5: VALOR TOTAL DE LA OFERTA ECONOMICA DEL MANTENIMIENTO OPCIONAL</t>
  </si>
  <si>
    <t>SERVICIO</t>
  </si>
  <si>
    <t>5 AÑOS DE MANTENIMIENTO CON SUMINISTRO DE REPUESTOS</t>
  </si>
  <si>
    <t>6 AÑOS DE MANTENIMIENTO CON SUMINISTRO DE REPUESTOS</t>
  </si>
  <si>
    <t>MONTO TOTAL EN UF, IVA INCLUIDO</t>
  </si>
  <si>
    <t xml:space="preserve">Valores de mantenimiento integral a 5 años con suministro de repuestos </t>
  </si>
  <si>
    <t>Nivel de Intervención</t>
  </si>
  <si>
    <t>Nivel 1</t>
  </si>
  <si>
    <t>Nivel 2</t>
  </si>
  <si>
    <t>Nivel 3</t>
  </si>
  <si>
    <t>TOTAL</t>
  </si>
  <si>
    <t>Cantidad de Intervenciones Anuales (1)</t>
  </si>
  <si>
    <t>Precio Unitario por Intervención (2)</t>
  </si>
  <si>
    <t>Precio Anual (3)=(1)*(2)</t>
  </si>
  <si>
    <t>N° Años (4)</t>
  </si>
  <si>
    <t>Valor Ítem (5)=(3)*(4)</t>
  </si>
  <si>
    <t xml:space="preserve">Valores de mantenimiento integral a 6 años con suministro de repuestos </t>
  </si>
  <si>
    <t xml:space="preserve">Valores de mantenimiento integral a 5 años sin suministro de repuestos </t>
  </si>
  <si>
    <t xml:space="preserve">Valores de mantenimiento integral a 6 años sin suministro de repuestos </t>
  </si>
  <si>
    <t>FORMULARIO N°5.1: DESGLOSE VALOR TOTAL DE LA OFERTA EN UF IVA INCLUIDO  (POR NIVEL DE INTERVENCION)</t>
  </si>
  <si>
    <t>FORMULARIO N°5.3: APERTURA DE COSTOS</t>
  </si>
  <si>
    <t>Año1</t>
  </si>
  <si>
    <t>Año 2</t>
  </si>
  <si>
    <t>Año 3</t>
  </si>
  <si>
    <t>Año 4</t>
  </si>
  <si>
    <t>Año 5</t>
  </si>
  <si>
    <t>Total Ítem</t>
  </si>
  <si>
    <t>Item 1</t>
  </si>
  <si>
    <t>Item 2</t>
  </si>
  <si>
    <t>Item 3</t>
  </si>
  <si>
    <t>Item 4</t>
  </si>
  <si>
    <t>….</t>
  </si>
  <si>
    <t>Total</t>
  </si>
  <si>
    <t>Total 1</t>
  </si>
  <si>
    <t>Total 2</t>
  </si>
  <si>
    <t>Total 3</t>
  </si>
  <si>
    <t>Total 4</t>
  </si>
  <si>
    <t>Total 5</t>
  </si>
  <si>
    <t>Item</t>
  </si>
  <si>
    <t xml:space="preserve">Repuesto </t>
  </si>
  <si>
    <t>…</t>
  </si>
  <si>
    <t>PRECIO UNITARIO DE LA PARTIDA OPCIÓN 5 AÑOS CON SUMINISTRO DE REPUESTOS</t>
  </si>
  <si>
    <t>[USD] impuestos incluidos</t>
  </si>
  <si>
    <t>[UF] impuestos incluidos</t>
  </si>
  <si>
    <t xml:space="preserve">Sistema/ Subsistema </t>
  </si>
  <si>
    <t>PRECIO UNITARIO DE LA PARTIDA OPCIÓN 6 AÑOS CON SUMINISTRO DE REPUESTOS</t>
  </si>
  <si>
    <t>PRECIO UNITARIO DE LA PARTIDA OPCIÓN 5 AÑOS SIN SUMINISTRO DE REPUESTOS</t>
  </si>
  <si>
    <t>PRECIO UNITARIO DE LA PARTIDA OPCIÓN 6 AÑOS SIN SUMINISTRO DE REPUESTOS</t>
  </si>
  <si>
    <t xml:space="preserve">FORMULARIO N°6: VALOR OFERTA ECONÓMICA POR EL PROYECTO EN CONJUNTO </t>
  </si>
  <si>
    <t>Mantenimiento Opcional (5 años)</t>
  </si>
  <si>
    <t>FORMULARIO N°1: VALOR TOTAL DE LA OFERTA ECONÓMICA DE LA INGENIERÍA, SUMINISTRO, MONTAJE Y PUESTA EN MARCHA.</t>
  </si>
  <si>
    <t>FORMULARIO N°4: VALORES OPCIONALES DE LA INGENIERIA, SUMINISTRO, MONTAJE Y PUESTA EN MARCHA</t>
  </si>
  <si>
    <t>FORMULARIO N°5.4: LISTADO DE VALORES UNITARIOS DE REPUESTOS</t>
  </si>
  <si>
    <t>5 AÑOS DE MANTENIMIENTO SIN SUMINISTRO DE REPUESTOS</t>
  </si>
  <si>
    <t>6 AÑOS DE MANTENIMIENTO SIN SUMINISTRO DE REPUESTOS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</si>
</sst>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5">
    <xf numFmtId="0" fontId="0" fillId="0" borderId="0" xfId="0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3" borderId="14" xfId="0" applyFont="1" applyFill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right" vertical="top" wrapText="1"/>
    </xf>
    <xf numFmtId="4" fontId="3" fillId="2" borderId="38" xfId="0" applyNumberFormat="1" applyFont="1" applyFill="1" applyBorder="1" applyAlignment="1">
      <alignment horizontal="right" vertical="top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12" xfId="0" applyNumberFormat="1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2" borderId="26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2" borderId="25" xfId="0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top" wrapText="1"/>
    </xf>
    <xf numFmtId="0" fontId="11" fillId="0" borderId="5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64" fontId="6" fillId="2" borderId="61" xfId="0" applyNumberFormat="1" applyFont="1" applyFill="1" applyBorder="1" applyAlignment="1">
      <alignment vertical="center" wrapText="1"/>
    </xf>
    <xf numFmtId="4" fontId="6" fillId="2" borderId="6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5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right" vertical="center" wrapText="1"/>
    </xf>
    <xf numFmtId="4" fontId="3" fillId="2" borderId="43" xfId="0" applyNumberFormat="1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164" fontId="3" fillId="2" borderId="52" xfId="0" applyNumberFormat="1" applyFont="1" applyFill="1" applyBorder="1" applyAlignment="1">
      <alignment horizontal="right" vertical="center" wrapText="1"/>
    </xf>
    <xf numFmtId="164" fontId="3" fillId="2" borderId="43" xfId="0" applyNumberFormat="1" applyFont="1" applyFill="1" applyBorder="1" applyAlignment="1">
      <alignment horizontal="right" vertical="center" wrapText="1"/>
    </xf>
    <xf numFmtId="164" fontId="3" fillId="2" borderId="50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9" y="204108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7" y="231321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10718" y="235403"/>
          <a:ext cx="2730954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3916" y="208190"/>
          <a:ext cx="2729593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5456464</xdr:colOff>
      <xdr:row>1</xdr:row>
      <xdr:rowOff>27214</xdr:rowOff>
    </xdr:from>
    <xdr:to>
      <xdr:col>3</xdr:col>
      <xdr:colOff>544286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4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5456465</xdr:colOff>
      <xdr:row>1</xdr:row>
      <xdr:rowOff>40821</xdr:rowOff>
    </xdr:from>
    <xdr:to>
      <xdr:col>3</xdr:col>
      <xdr:colOff>544287</xdr:colOff>
      <xdr:row>5</xdr:row>
      <xdr:rowOff>132008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5" y="21771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5347607</xdr:colOff>
      <xdr:row>1</xdr:row>
      <xdr:rowOff>27214</xdr:rowOff>
    </xdr:from>
    <xdr:to>
      <xdr:col>3</xdr:col>
      <xdr:colOff>435429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4357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5442858</xdr:colOff>
      <xdr:row>1</xdr:row>
      <xdr:rowOff>13607</xdr:rowOff>
    </xdr:from>
    <xdr:to>
      <xdr:col>3</xdr:col>
      <xdr:colOff>530680</xdr:colOff>
      <xdr:row>5</xdr:row>
      <xdr:rowOff>104794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2894" y="190500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6397" cy="97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1197429</xdr:colOff>
      <xdr:row>1</xdr:row>
      <xdr:rowOff>81643</xdr:rowOff>
    </xdr:from>
    <xdr:to>
      <xdr:col>4</xdr:col>
      <xdr:colOff>612322</xdr:colOff>
      <xdr:row>5</xdr:row>
      <xdr:rowOff>172830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0" y="258536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view="pageBreakPreview" zoomScale="70" zoomScaleNormal="100" zoomScaleSheetLayoutView="70" workbookViewId="0">
      <selection activeCell="B23" sqref="B23:C23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4"/>
      <c r="B5" s="4"/>
      <c r="C5" s="4"/>
      <c r="D5" s="4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15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51.75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s="5" customFormat="1" ht="45" customHeight="1">
      <c r="A10" s="126"/>
      <c r="B10" s="218" t="s">
        <v>304</v>
      </c>
      <c r="C10" s="218"/>
      <c r="D10" s="218"/>
    </row>
    <row r="11" spans="1:9" s="5" customFormat="1" ht="20.25">
      <c r="A11" s="7"/>
      <c r="B11" s="7"/>
      <c r="C11" s="7"/>
      <c r="D11" s="7"/>
    </row>
    <row r="12" spans="1:9" s="5" customFormat="1" ht="21" thickBot="1">
      <c r="A12" s="27"/>
      <c r="B12" s="27" t="s">
        <v>150</v>
      </c>
      <c r="C12" s="58"/>
      <c r="D12" s="58"/>
    </row>
    <row r="13" spans="1:9" s="5" customFormat="1" ht="21" thickBot="1">
      <c r="A13" s="58"/>
      <c r="B13" s="220" t="s">
        <v>149</v>
      </c>
      <c r="C13" s="138" t="s">
        <v>113</v>
      </c>
      <c r="D13" s="138" t="s">
        <v>116</v>
      </c>
    </row>
    <row r="14" spans="1:9" s="5" customFormat="1" ht="32.25" thickBot="1">
      <c r="A14" s="58"/>
      <c r="B14" s="221"/>
      <c r="C14" s="13" t="s">
        <v>151</v>
      </c>
      <c r="D14" s="13" t="s">
        <v>152</v>
      </c>
    </row>
    <row r="15" spans="1:9" s="5" customFormat="1" ht="20.25">
      <c r="A15" s="58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58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58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1" thickBot="1">
      <c r="A18" s="58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58"/>
      <c r="B19" s="30" t="s">
        <v>240</v>
      </c>
      <c r="C19" s="31">
        <f>SUM(C15:C18)</f>
        <v>0</v>
      </c>
      <c r="D19" s="125">
        <f>SUM(D15:D18)</f>
        <v>0</v>
      </c>
    </row>
    <row r="20" spans="1:4" s="5" customFormat="1" ht="20.25">
      <c r="A20" s="149"/>
      <c r="B20" s="134"/>
      <c r="C20" s="167"/>
      <c r="D20" s="168"/>
    </row>
    <row r="21" spans="1:4" s="5" customFormat="1" ht="20.25">
      <c r="A21" s="149"/>
      <c r="B21" s="217" t="s">
        <v>3</v>
      </c>
      <c r="C21" s="217"/>
      <c r="D21" s="168"/>
    </row>
    <row r="22" spans="1:4" s="5" customFormat="1" ht="20.25">
      <c r="A22" s="149"/>
      <c r="B22" s="217" t="s">
        <v>4</v>
      </c>
      <c r="C22" s="217"/>
      <c r="D22" s="168"/>
    </row>
    <row r="23" spans="1:4" s="5" customFormat="1" ht="20.25">
      <c r="A23" s="149"/>
      <c r="B23" s="217" t="s">
        <v>5</v>
      </c>
      <c r="C23" s="217"/>
      <c r="D23" s="168"/>
    </row>
  </sheetData>
  <mergeCells count="8">
    <mergeCell ref="A4:D4"/>
    <mergeCell ref="B22:C22"/>
    <mergeCell ref="B23:C23"/>
    <mergeCell ref="B8:D9"/>
    <mergeCell ref="B6:D7"/>
    <mergeCell ref="B10:D10"/>
    <mergeCell ref="B13:B14"/>
    <mergeCell ref="B21:C21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0" zoomScaleNormal="100" zoomScaleSheetLayoutView="70" workbookViewId="0">
      <selection activeCell="C15" sqref="C15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6"/>
      <c r="C4" s="216"/>
      <c r="D4" s="216"/>
      <c r="E4" s="216"/>
      <c r="F4" s="216"/>
      <c r="G4" s="216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9" t="s">
        <v>7</v>
      </c>
      <c r="C6" s="219"/>
      <c r="D6" s="219"/>
      <c r="E6" s="219"/>
      <c r="F6" s="219"/>
      <c r="G6" s="219"/>
      <c r="H6" s="219"/>
    </row>
    <row r="7" spans="2:8" s="1" customFormat="1" ht="11.25" customHeight="1">
      <c r="B7" s="219"/>
      <c r="C7" s="219"/>
      <c r="D7" s="219"/>
      <c r="E7" s="219"/>
      <c r="F7" s="219"/>
      <c r="G7" s="219"/>
      <c r="H7" s="219"/>
    </row>
    <row r="8" spans="2:8" s="1" customFormat="1" ht="39.75" customHeight="1">
      <c r="B8" s="218" t="s">
        <v>253</v>
      </c>
      <c r="C8" s="218"/>
      <c r="D8" s="218"/>
      <c r="E8" s="218"/>
      <c r="F8" s="218"/>
      <c r="G8" s="218"/>
      <c r="H8" s="218"/>
    </row>
    <row r="9" spans="2:8" s="1" customFormat="1" ht="45.75" customHeight="1">
      <c r="B9" s="218"/>
      <c r="C9" s="218"/>
      <c r="D9" s="218"/>
      <c r="E9" s="218"/>
      <c r="F9" s="218"/>
      <c r="G9" s="218"/>
      <c r="H9" s="218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8" t="s">
        <v>274</v>
      </c>
      <c r="C11" s="218"/>
      <c r="D11" s="218"/>
      <c r="E11" s="218"/>
      <c r="F11" s="218"/>
      <c r="G11" s="218"/>
      <c r="H11" s="218"/>
    </row>
    <row r="12" spans="2:8" s="1" customFormat="1" ht="18">
      <c r="B12" s="236"/>
      <c r="C12" s="236"/>
      <c r="D12" s="163"/>
      <c r="E12" s="41"/>
      <c r="F12" s="237"/>
      <c r="G12" s="237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200"/>
      <c r="C14" s="201" t="s">
        <v>275</v>
      </c>
      <c r="D14" s="201" t="s">
        <v>276</v>
      </c>
      <c r="E14" s="201" t="s">
        <v>277</v>
      </c>
      <c r="F14" s="201" t="s">
        <v>278</v>
      </c>
      <c r="G14" s="201" t="s">
        <v>279</v>
      </c>
      <c r="H14" s="201" t="s">
        <v>280</v>
      </c>
    </row>
    <row r="15" spans="2:8" s="12" customFormat="1" ht="16.5" thickBot="1">
      <c r="B15" s="202" t="s">
        <v>281</v>
      </c>
      <c r="C15" s="199"/>
      <c r="D15" s="199"/>
      <c r="E15" s="199"/>
      <c r="F15" s="199"/>
      <c r="G15" s="199"/>
      <c r="H15" s="199"/>
    </row>
    <row r="16" spans="2:8" s="16" customFormat="1" ht="16.5" thickBot="1">
      <c r="B16" s="202" t="s">
        <v>282</v>
      </c>
      <c r="C16" s="199"/>
      <c r="D16" s="199"/>
      <c r="E16" s="199"/>
      <c r="F16" s="199"/>
      <c r="G16" s="199"/>
      <c r="H16" s="199"/>
    </row>
    <row r="17" spans="1:8" s="17" customFormat="1" ht="16.5" thickBot="1">
      <c r="B17" s="202" t="s">
        <v>283</v>
      </c>
      <c r="C17" s="199"/>
      <c r="D17" s="199"/>
      <c r="E17" s="199"/>
      <c r="F17" s="199"/>
      <c r="G17" s="199"/>
      <c r="H17" s="199"/>
    </row>
    <row r="18" spans="1:8" s="18" customFormat="1" ht="16.5" thickBot="1">
      <c r="B18" s="202" t="s">
        <v>284</v>
      </c>
      <c r="C18" s="199"/>
      <c r="D18" s="199"/>
      <c r="E18" s="199"/>
      <c r="F18" s="199"/>
      <c r="G18" s="199"/>
      <c r="H18" s="199"/>
    </row>
    <row r="19" spans="1:8" s="17" customFormat="1" ht="16.5" thickBot="1">
      <c r="B19" s="202" t="s">
        <v>285</v>
      </c>
      <c r="C19" s="199"/>
      <c r="D19" s="199"/>
      <c r="E19" s="199"/>
      <c r="F19" s="199"/>
      <c r="G19" s="199"/>
      <c r="H19" s="199"/>
    </row>
    <row r="20" spans="1:8" s="11" customFormat="1" ht="16.5" thickBot="1">
      <c r="B20" s="202" t="s">
        <v>286</v>
      </c>
      <c r="C20" s="199" t="s">
        <v>287</v>
      </c>
      <c r="D20" s="199" t="s">
        <v>288</v>
      </c>
      <c r="E20" s="199" t="s">
        <v>289</v>
      </c>
      <c r="F20" s="199" t="s">
        <v>290</v>
      </c>
      <c r="G20" s="199" t="s">
        <v>291</v>
      </c>
      <c r="H20" s="199"/>
    </row>
    <row r="21" spans="1:8" s="17" customFormat="1" ht="18">
      <c r="B21" s="163"/>
      <c r="C21" s="163"/>
      <c r="D21" s="163"/>
      <c r="E21" s="41"/>
      <c r="F21" s="159"/>
      <c r="G21" s="159"/>
      <c r="H21" s="10"/>
    </row>
    <row r="22" spans="1:8" s="11" customFormat="1" ht="15.75">
      <c r="B22" s="230" t="s">
        <v>3</v>
      </c>
      <c r="C22" s="230"/>
      <c r="D22" s="160"/>
      <c r="E22" s="235"/>
      <c r="F22" s="235"/>
      <c r="G22" s="225"/>
      <c r="H22" s="225"/>
    </row>
    <row r="23" spans="1:8" s="11" customFormat="1" ht="15.75">
      <c r="B23" s="230" t="s">
        <v>4</v>
      </c>
      <c r="C23" s="230"/>
      <c r="D23" s="160"/>
      <c r="E23" s="230"/>
      <c r="F23" s="230"/>
      <c r="G23" s="225"/>
      <c r="H23" s="225"/>
    </row>
    <row r="24" spans="1:8" s="11" customFormat="1" ht="15.75">
      <c r="B24" s="230" t="s">
        <v>5</v>
      </c>
      <c r="C24" s="230"/>
      <c r="D24" s="160"/>
      <c r="E24" s="231"/>
      <c r="F24" s="231"/>
      <c r="G24" s="226"/>
      <c r="H24" s="226"/>
    </row>
    <row r="25" spans="1:8" s="11" customFormat="1" ht="15">
      <c r="B25" s="20"/>
      <c r="C25" s="38"/>
      <c r="D25" s="38"/>
      <c r="E25" s="20"/>
      <c r="F25" s="22"/>
      <c r="G25" s="22"/>
      <c r="H25" s="22"/>
    </row>
    <row r="26" spans="1:8" ht="15.75">
      <c r="A26" s="11"/>
      <c r="B26" s="33"/>
      <c r="C26" s="26"/>
      <c r="D26" s="26"/>
      <c r="E26" s="42"/>
      <c r="F26" s="33"/>
      <c r="G26" s="34"/>
      <c r="H26" s="34"/>
    </row>
  </sheetData>
  <mergeCells count="15">
    <mergeCell ref="B4:G4"/>
    <mergeCell ref="B6:H7"/>
    <mergeCell ref="B8:H9"/>
    <mergeCell ref="B11:H11"/>
    <mergeCell ref="B12:C12"/>
    <mergeCell ref="F12:G12"/>
    <mergeCell ref="B24:C24"/>
    <mergeCell ref="E24:F24"/>
    <mergeCell ref="G24:H24"/>
    <mergeCell ref="B22:C22"/>
    <mergeCell ref="E22:F22"/>
    <mergeCell ref="G22:H22"/>
    <mergeCell ref="B23:C23"/>
    <mergeCell ref="E23:F23"/>
    <mergeCell ref="G23:H23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topLeftCell="A13" zoomScale="70" zoomScaleNormal="100" zoomScaleSheetLayoutView="70" workbookViewId="0">
      <selection activeCell="E17" sqref="E17:F17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6"/>
      <c r="C4" s="216"/>
      <c r="D4" s="216"/>
      <c r="E4" s="216"/>
      <c r="F4" s="216"/>
      <c r="G4" s="216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9" t="s">
        <v>7</v>
      </c>
      <c r="C6" s="219"/>
      <c r="D6" s="219"/>
      <c r="E6" s="219"/>
      <c r="F6" s="219"/>
      <c r="G6" s="219"/>
      <c r="H6" s="219"/>
    </row>
    <row r="7" spans="2:8" s="1" customFormat="1" ht="11.25" customHeight="1">
      <c r="B7" s="219"/>
      <c r="C7" s="219"/>
      <c r="D7" s="219"/>
      <c r="E7" s="219"/>
      <c r="F7" s="219"/>
      <c r="G7" s="219"/>
      <c r="H7" s="219"/>
    </row>
    <row r="8" spans="2:8" s="1" customFormat="1" ht="39.75" customHeight="1">
      <c r="B8" s="218" t="s">
        <v>253</v>
      </c>
      <c r="C8" s="218"/>
      <c r="D8" s="218"/>
      <c r="E8" s="218"/>
      <c r="F8" s="218"/>
      <c r="G8" s="218"/>
      <c r="H8" s="218"/>
    </row>
    <row r="9" spans="2:8" s="1" customFormat="1" ht="45.75" customHeight="1">
      <c r="B9" s="218"/>
      <c r="C9" s="218"/>
      <c r="D9" s="218"/>
      <c r="E9" s="218"/>
      <c r="F9" s="218"/>
      <c r="G9" s="218"/>
      <c r="H9" s="218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8" t="s">
        <v>306</v>
      </c>
      <c r="C11" s="218"/>
      <c r="D11" s="218"/>
      <c r="E11" s="218"/>
      <c r="F11" s="218"/>
      <c r="G11" s="218"/>
      <c r="H11" s="218"/>
    </row>
    <row r="12" spans="2:8" s="1" customFormat="1" ht="18">
      <c r="B12" s="236"/>
      <c r="C12" s="236"/>
      <c r="D12" s="163"/>
      <c r="E12" s="41"/>
      <c r="F12" s="237"/>
      <c r="G12" s="237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324" t="s">
        <v>292</v>
      </c>
      <c r="C14" s="326" t="s">
        <v>298</v>
      </c>
      <c r="D14" s="328" t="s">
        <v>293</v>
      </c>
      <c r="E14" s="330" t="s">
        <v>295</v>
      </c>
      <c r="F14" s="331"/>
      <c r="G14" s="331"/>
      <c r="H14" s="332"/>
    </row>
    <row r="15" spans="2:8" s="12" customFormat="1" ht="16.5" thickBot="1">
      <c r="B15" s="325"/>
      <c r="C15" s="327"/>
      <c r="D15" s="329"/>
      <c r="E15" s="333" t="s">
        <v>296</v>
      </c>
      <c r="F15" s="334"/>
      <c r="G15" s="330" t="s">
        <v>297</v>
      </c>
      <c r="H15" s="332"/>
    </row>
    <row r="16" spans="2:8" s="17" customFormat="1" ht="15.75">
      <c r="B16" s="203">
        <v>1</v>
      </c>
      <c r="C16" s="206"/>
      <c r="D16" s="209"/>
      <c r="E16" s="318"/>
      <c r="F16" s="319"/>
      <c r="G16" s="318"/>
      <c r="H16" s="320"/>
    </row>
    <row r="17" spans="2:8" s="11" customFormat="1" ht="15.75">
      <c r="B17" s="204">
        <v>2</v>
      </c>
      <c r="C17" s="207"/>
      <c r="D17" s="210"/>
      <c r="E17" s="321"/>
      <c r="F17" s="322"/>
      <c r="G17" s="321"/>
      <c r="H17" s="323"/>
    </row>
    <row r="18" spans="2:8" s="17" customFormat="1" ht="15.75">
      <c r="B18" s="204">
        <v>3</v>
      </c>
      <c r="C18" s="207"/>
      <c r="D18" s="210"/>
      <c r="E18" s="321"/>
      <c r="F18" s="322"/>
      <c r="G18" s="321"/>
      <c r="H18" s="323"/>
    </row>
    <row r="19" spans="2:8" s="11" customFormat="1" ht="15.75" customHeight="1" thickBot="1">
      <c r="B19" s="205" t="s">
        <v>294</v>
      </c>
      <c r="C19" s="208"/>
      <c r="D19" s="211"/>
      <c r="E19" s="315"/>
      <c r="F19" s="316"/>
      <c r="G19" s="315"/>
      <c r="H19" s="317"/>
    </row>
    <row r="20" spans="2:8" s="11" customFormat="1" ht="15.75" thickBot="1">
      <c r="B20" s="20"/>
      <c r="C20" s="38"/>
      <c r="D20" s="38"/>
      <c r="E20" s="20"/>
      <c r="F20" s="22"/>
      <c r="G20" s="22"/>
      <c r="H20" s="22"/>
    </row>
    <row r="21" spans="2:8" s="12" customFormat="1" ht="51" customHeight="1" thickBot="1">
      <c r="B21" s="324" t="s">
        <v>292</v>
      </c>
      <c r="C21" s="326" t="s">
        <v>298</v>
      </c>
      <c r="D21" s="328" t="s">
        <v>293</v>
      </c>
      <c r="E21" s="330" t="s">
        <v>299</v>
      </c>
      <c r="F21" s="331"/>
      <c r="G21" s="331"/>
      <c r="H21" s="332"/>
    </row>
    <row r="22" spans="2:8" s="12" customFormat="1" ht="16.5" thickBot="1">
      <c r="B22" s="325"/>
      <c r="C22" s="327"/>
      <c r="D22" s="329"/>
      <c r="E22" s="333" t="s">
        <v>296</v>
      </c>
      <c r="F22" s="334"/>
      <c r="G22" s="330" t="s">
        <v>297</v>
      </c>
      <c r="H22" s="332"/>
    </row>
    <row r="23" spans="2:8" s="17" customFormat="1" ht="15.75">
      <c r="B23" s="203">
        <v>1</v>
      </c>
      <c r="C23" s="206"/>
      <c r="D23" s="209"/>
      <c r="E23" s="318"/>
      <c r="F23" s="319"/>
      <c r="G23" s="318"/>
      <c r="H23" s="320"/>
    </row>
    <row r="24" spans="2:8" s="11" customFormat="1" ht="15.75">
      <c r="B24" s="204">
        <v>2</v>
      </c>
      <c r="C24" s="207"/>
      <c r="D24" s="210"/>
      <c r="E24" s="321"/>
      <c r="F24" s="322"/>
      <c r="G24" s="321"/>
      <c r="H24" s="323"/>
    </row>
    <row r="25" spans="2:8" s="17" customFormat="1" ht="15.75">
      <c r="B25" s="204">
        <v>3</v>
      </c>
      <c r="C25" s="207"/>
      <c r="D25" s="210"/>
      <c r="E25" s="321"/>
      <c r="F25" s="322"/>
      <c r="G25" s="321"/>
      <c r="H25" s="323"/>
    </row>
    <row r="26" spans="2:8" s="11" customFormat="1" ht="15.75" customHeight="1" thickBot="1">
      <c r="B26" s="205" t="s">
        <v>294</v>
      </c>
      <c r="C26" s="208"/>
      <c r="D26" s="211"/>
      <c r="E26" s="315"/>
      <c r="F26" s="316"/>
      <c r="G26" s="315"/>
      <c r="H26" s="317"/>
    </row>
    <row r="27" spans="2:8" ht="13.5" thickBot="1"/>
    <row r="28" spans="2:8" s="12" customFormat="1" ht="51" customHeight="1" thickBot="1">
      <c r="B28" s="324" t="s">
        <v>292</v>
      </c>
      <c r="C28" s="326" t="s">
        <v>298</v>
      </c>
      <c r="D28" s="328" t="s">
        <v>293</v>
      </c>
      <c r="E28" s="330" t="s">
        <v>300</v>
      </c>
      <c r="F28" s="331"/>
      <c r="G28" s="331"/>
      <c r="H28" s="332"/>
    </row>
    <row r="29" spans="2:8" s="12" customFormat="1" ht="16.5" thickBot="1">
      <c r="B29" s="325"/>
      <c r="C29" s="327"/>
      <c r="D29" s="329"/>
      <c r="E29" s="333" t="s">
        <v>296</v>
      </c>
      <c r="F29" s="334"/>
      <c r="G29" s="330" t="s">
        <v>297</v>
      </c>
      <c r="H29" s="332"/>
    </row>
    <row r="30" spans="2:8" s="17" customFormat="1" ht="15.75">
      <c r="B30" s="203">
        <v>1</v>
      </c>
      <c r="C30" s="206"/>
      <c r="D30" s="209"/>
      <c r="E30" s="318"/>
      <c r="F30" s="319"/>
      <c r="G30" s="318"/>
      <c r="H30" s="320"/>
    </row>
    <row r="31" spans="2:8" s="11" customFormat="1" ht="15.75">
      <c r="B31" s="204">
        <v>2</v>
      </c>
      <c r="C31" s="207"/>
      <c r="D31" s="210"/>
      <c r="E31" s="321"/>
      <c r="F31" s="322"/>
      <c r="G31" s="321"/>
      <c r="H31" s="323"/>
    </row>
    <row r="32" spans="2:8" s="17" customFormat="1" ht="15.75">
      <c r="B32" s="204">
        <v>3</v>
      </c>
      <c r="C32" s="207"/>
      <c r="D32" s="210"/>
      <c r="E32" s="321"/>
      <c r="F32" s="322"/>
      <c r="G32" s="321"/>
      <c r="H32" s="323"/>
    </row>
    <row r="33" spans="2:8" s="11" customFormat="1" ht="15.75" customHeight="1" thickBot="1">
      <c r="B33" s="205" t="s">
        <v>294</v>
      </c>
      <c r="C33" s="208"/>
      <c r="D33" s="211"/>
      <c r="E33" s="315"/>
      <c r="F33" s="316"/>
      <c r="G33" s="315"/>
      <c r="H33" s="317"/>
    </row>
    <row r="34" spans="2:8" ht="13.5" thickBot="1"/>
    <row r="35" spans="2:8" s="12" customFormat="1" ht="51" customHeight="1" thickBot="1">
      <c r="B35" s="324" t="s">
        <v>292</v>
      </c>
      <c r="C35" s="326" t="s">
        <v>298</v>
      </c>
      <c r="D35" s="328" t="s">
        <v>293</v>
      </c>
      <c r="E35" s="330" t="s">
        <v>301</v>
      </c>
      <c r="F35" s="331"/>
      <c r="G35" s="331"/>
      <c r="H35" s="332"/>
    </row>
    <row r="36" spans="2:8" s="12" customFormat="1" ht="16.5" thickBot="1">
      <c r="B36" s="325"/>
      <c r="C36" s="327"/>
      <c r="D36" s="329"/>
      <c r="E36" s="333" t="s">
        <v>296</v>
      </c>
      <c r="F36" s="334"/>
      <c r="G36" s="330" t="s">
        <v>297</v>
      </c>
      <c r="H36" s="332"/>
    </row>
    <row r="37" spans="2:8" s="17" customFormat="1" ht="15.75">
      <c r="B37" s="203">
        <v>1</v>
      </c>
      <c r="C37" s="206"/>
      <c r="D37" s="209"/>
      <c r="E37" s="318"/>
      <c r="F37" s="319"/>
      <c r="G37" s="318"/>
      <c r="H37" s="320"/>
    </row>
    <row r="38" spans="2:8" s="11" customFormat="1" ht="15.75">
      <c r="B38" s="204">
        <v>2</v>
      </c>
      <c r="C38" s="207"/>
      <c r="D38" s="210"/>
      <c r="E38" s="321"/>
      <c r="F38" s="322"/>
      <c r="G38" s="321"/>
      <c r="H38" s="323"/>
    </row>
    <row r="39" spans="2:8" s="17" customFormat="1" ht="15.75">
      <c r="B39" s="204">
        <v>3</v>
      </c>
      <c r="C39" s="207"/>
      <c r="D39" s="210"/>
      <c r="E39" s="321"/>
      <c r="F39" s="322"/>
      <c r="G39" s="321"/>
      <c r="H39" s="323"/>
    </row>
    <row r="40" spans="2:8" s="11" customFormat="1" ht="15.75" customHeight="1" thickBot="1">
      <c r="B40" s="205" t="s">
        <v>294</v>
      </c>
      <c r="C40" s="208"/>
      <c r="D40" s="211"/>
      <c r="E40" s="315"/>
      <c r="F40" s="316"/>
      <c r="G40" s="315"/>
      <c r="H40" s="317"/>
    </row>
    <row r="42" spans="2:8" ht="15.75">
      <c r="B42" s="230" t="s">
        <v>3</v>
      </c>
      <c r="C42" s="230"/>
    </row>
    <row r="43" spans="2:8" ht="15.75">
      <c r="B43" s="230" t="s">
        <v>4</v>
      </c>
      <c r="C43" s="230"/>
    </row>
    <row r="44" spans="2:8" ht="15.75">
      <c r="B44" s="230" t="s">
        <v>5</v>
      </c>
      <c r="C44" s="230"/>
    </row>
  </sheetData>
  <mergeCells count="65">
    <mergeCell ref="B4:G4"/>
    <mergeCell ref="B6:H7"/>
    <mergeCell ref="B8:H9"/>
    <mergeCell ref="B11:H11"/>
    <mergeCell ref="B12:C12"/>
    <mergeCell ref="F12:G12"/>
    <mergeCell ref="G22:H22"/>
    <mergeCell ref="E23:F23"/>
    <mergeCell ref="G23:H23"/>
    <mergeCell ref="G15:H15"/>
    <mergeCell ref="B21:B22"/>
    <mergeCell ref="C21:C22"/>
    <mergeCell ref="D21:D22"/>
    <mergeCell ref="E21:H21"/>
    <mergeCell ref="B14:B15"/>
    <mergeCell ref="D14:D15"/>
    <mergeCell ref="E15:F15"/>
    <mergeCell ref="E16:F16"/>
    <mergeCell ref="E14:H14"/>
    <mergeCell ref="E22:F22"/>
    <mergeCell ref="C14:C15"/>
    <mergeCell ref="E17:F17"/>
    <mergeCell ref="E18:F18"/>
    <mergeCell ref="E19:F19"/>
    <mergeCell ref="G16:H16"/>
    <mergeCell ref="G17:H17"/>
    <mergeCell ref="G18:H18"/>
    <mergeCell ref="G19:H19"/>
    <mergeCell ref="G24:H24"/>
    <mergeCell ref="E26:F26"/>
    <mergeCell ref="G26:H26"/>
    <mergeCell ref="B28:B29"/>
    <mergeCell ref="C28:C29"/>
    <mergeCell ref="D28:D29"/>
    <mergeCell ref="E28:H28"/>
    <mergeCell ref="E29:F29"/>
    <mergeCell ref="G29:H29"/>
    <mergeCell ref="E25:F25"/>
    <mergeCell ref="G25:H25"/>
    <mergeCell ref="E24:F24"/>
    <mergeCell ref="E30:F30"/>
    <mergeCell ref="G30:H30"/>
    <mergeCell ref="E31:F31"/>
    <mergeCell ref="G31:H31"/>
    <mergeCell ref="E32:F32"/>
    <mergeCell ref="G32:H32"/>
    <mergeCell ref="E33:F33"/>
    <mergeCell ref="G33:H33"/>
    <mergeCell ref="B35:B36"/>
    <mergeCell ref="C35:C36"/>
    <mergeCell ref="D35:D36"/>
    <mergeCell ref="E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B42:C42"/>
    <mergeCell ref="B43:C43"/>
    <mergeCell ref="B44:C44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4"/>
  <sheetViews>
    <sheetView view="pageBreakPreview" zoomScale="70" zoomScaleNormal="100" zoomScaleSheetLayoutView="70" workbookViewId="0">
      <selection activeCell="D32" sqref="D32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174"/>
      <c r="B5" s="174"/>
      <c r="C5" s="174"/>
      <c r="D5" s="174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15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51.75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s="5" customFormat="1" ht="33" customHeight="1">
      <c r="A10" s="126"/>
      <c r="B10" s="218" t="s">
        <v>302</v>
      </c>
      <c r="C10" s="218"/>
      <c r="D10" s="218"/>
    </row>
    <row r="11" spans="1:9" s="5" customFormat="1" ht="20.25">
      <c r="A11" s="175"/>
      <c r="B11" s="175"/>
      <c r="C11" s="175"/>
      <c r="D11" s="175"/>
    </row>
    <row r="12" spans="1:9" s="5" customFormat="1" ht="21" thickBot="1">
      <c r="A12" s="27"/>
      <c r="B12" s="27" t="s">
        <v>150</v>
      </c>
      <c r="C12" s="175"/>
      <c r="D12" s="175"/>
    </row>
    <row r="13" spans="1:9" s="5" customFormat="1" ht="21" thickBot="1">
      <c r="A13" s="175"/>
      <c r="B13" s="220" t="s">
        <v>149</v>
      </c>
      <c r="C13" s="138" t="s">
        <v>113</v>
      </c>
      <c r="D13" s="138" t="s">
        <v>116</v>
      </c>
    </row>
    <row r="14" spans="1:9" s="5" customFormat="1" ht="32.25" thickBot="1">
      <c r="A14" s="175"/>
      <c r="B14" s="221"/>
      <c r="C14" s="13" t="s">
        <v>151</v>
      </c>
      <c r="D14" s="13" t="s">
        <v>152</v>
      </c>
    </row>
    <row r="15" spans="1:9" s="5" customFormat="1" ht="20.25">
      <c r="A15" s="175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175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175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0.25">
      <c r="A18" s="175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175"/>
      <c r="B19" s="212" t="s">
        <v>303</v>
      </c>
      <c r="C19" s="213">
        <f>+'F5'!C15:D15</f>
        <v>0</v>
      </c>
      <c r="D19" s="214"/>
    </row>
    <row r="20" spans="1:4" s="5" customFormat="1" ht="21" thickBot="1">
      <c r="A20" s="175"/>
      <c r="B20" s="30" t="s">
        <v>240</v>
      </c>
      <c r="C20" s="31">
        <f>SUM(C15:C19)</f>
        <v>0</v>
      </c>
      <c r="D20" s="125">
        <f>SUM(D15:D19)</f>
        <v>0</v>
      </c>
    </row>
    <row r="21" spans="1:4" s="5" customFormat="1" ht="20.25">
      <c r="A21" s="175"/>
      <c r="B21" s="134"/>
      <c r="C21" s="167"/>
      <c r="D21" s="168"/>
    </row>
    <row r="22" spans="1:4" s="5" customFormat="1" ht="20.25">
      <c r="A22" s="175"/>
      <c r="B22" s="217" t="s">
        <v>3</v>
      </c>
      <c r="C22" s="217"/>
      <c r="D22" s="168"/>
    </row>
    <row r="23" spans="1:4" s="5" customFormat="1" ht="20.25">
      <c r="A23" s="175"/>
      <c r="B23" s="217" t="s">
        <v>4</v>
      </c>
      <c r="C23" s="217"/>
      <c r="D23" s="168"/>
    </row>
    <row r="24" spans="1:4" s="5" customFormat="1" ht="20.25">
      <c r="A24" s="175"/>
      <c r="B24" s="217" t="s">
        <v>5</v>
      </c>
      <c r="C24" s="217"/>
      <c r="D24" s="168"/>
    </row>
  </sheetData>
  <mergeCells count="8">
    <mergeCell ref="B23:C23"/>
    <mergeCell ref="B24:C24"/>
    <mergeCell ref="A4:D4"/>
    <mergeCell ref="B6:D7"/>
    <mergeCell ref="B8:D9"/>
    <mergeCell ref="B10:D10"/>
    <mergeCell ref="B13:B14"/>
    <mergeCell ref="B22:C2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45"/>
      <c r="C5" s="36"/>
      <c r="D5" s="40"/>
      <c r="E5" s="45"/>
      <c r="F5" s="45"/>
      <c r="G5" s="8"/>
      <c r="H5" s="51"/>
      <c r="I5" s="51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202</v>
      </c>
      <c r="C10" s="218"/>
      <c r="D10" s="218"/>
      <c r="E10" s="218"/>
      <c r="F10" s="218"/>
      <c r="G10" s="218"/>
      <c r="H10" s="218"/>
      <c r="I10" s="218"/>
      <c r="J10" s="218"/>
    </row>
    <row r="11" spans="2:10" s="5" customFormat="1" ht="16.5" thickBot="1">
      <c r="B11" s="242" t="s">
        <v>19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5" customFormat="1" ht="15.75" customHeight="1">
      <c r="B13" s="305" t="str">
        <f>F2.1!C46</f>
        <v>ESTACIÓN SAN PABLO</v>
      </c>
      <c r="C13" s="306"/>
      <c r="D13" s="307"/>
      <c r="E13" s="257">
        <f>F2.1!G87</f>
        <v>0</v>
      </c>
      <c r="F13" s="258"/>
      <c r="G13" s="259"/>
      <c r="H13" s="271">
        <f>F2.1!J87</f>
        <v>0</v>
      </c>
      <c r="I13" s="272"/>
      <c r="J13" s="273"/>
    </row>
    <row r="14" spans="2:10" s="5" customFormat="1" ht="15">
      <c r="B14" s="292" t="str">
        <f>F2.1!C94</f>
        <v>ESTACIÓN NEPTUNO</v>
      </c>
      <c r="C14" s="293"/>
      <c r="D14" s="294"/>
      <c r="E14" s="260">
        <f>F2.1!G134</f>
        <v>0</v>
      </c>
      <c r="F14" s="261"/>
      <c r="G14" s="262"/>
      <c r="H14" s="263">
        <f>F2.1!J134</f>
        <v>0</v>
      </c>
      <c r="I14" s="264"/>
      <c r="J14" s="265"/>
    </row>
    <row r="15" spans="2:10" s="5" customFormat="1" ht="15">
      <c r="B15" s="292" t="str">
        <f>F2.1!C141</f>
        <v>ESTACIÓN LAS REJAS</v>
      </c>
      <c r="C15" s="293"/>
      <c r="D15" s="294"/>
      <c r="E15" s="260">
        <f>F2.1!G179</f>
        <v>0</v>
      </c>
      <c r="F15" s="261"/>
      <c r="G15" s="262"/>
      <c r="H15" s="263">
        <f>F2.1!J179</f>
        <v>0</v>
      </c>
      <c r="I15" s="264"/>
      <c r="J15" s="265"/>
    </row>
    <row r="16" spans="2:10" s="5" customFormat="1" ht="15">
      <c r="B16" s="292" t="str">
        <f>F2.1!C186</f>
        <v>ESTACIÓN ECUADOR</v>
      </c>
      <c r="C16" s="293"/>
      <c r="D16" s="294"/>
      <c r="E16" s="260">
        <f>F2.1!G224</f>
        <v>0</v>
      </c>
      <c r="F16" s="261"/>
      <c r="G16" s="262"/>
      <c r="H16" s="263">
        <f>F2.1!J224</f>
        <v>0</v>
      </c>
      <c r="I16" s="264"/>
      <c r="J16" s="265"/>
    </row>
    <row r="17" spans="2:10" s="5" customFormat="1" ht="15">
      <c r="B17" s="292" t="str">
        <f>F2.1!C231</f>
        <v>ESTACIÓN SAN ALBERTO HURTADO</v>
      </c>
      <c r="C17" s="293"/>
      <c r="D17" s="294"/>
      <c r="E17" s="260">
        <f>F2.1!G269</f>
        <v>0</v>
      </c>
      <c r="F17" s="261"/>
      <c r="G17" s="262"/>
      <c r="H17" s="263">
        <f>F2.1!J269</f>
        <v>0</v>
      </c>
      <c r="I17" s="264"/>
      <c r="J17" s="265"/>
    </row>
    <row r="18" spans="2:10" s="5" customFormat="1" ht="15">
      <c r="B18" s="292" t="str">
        <f>F2.1!C276</f>
        <v>ESTACIÓN UNIVERSIDAD DE SANTIAGO</v>
      </c>
      <c r="C18" s="293"/>
      <c r="D18" s="294"/>
      <c r="E18" s="260">
        <f>F2.1!G314</f>
        <v>0</v>
      </c>
      <c r="F18" s="261"/>
      <c r="G18" s="262"/>
      <c r="H18" s="263">
        <f>F2.1!J314</f>
        <v>0</v>
      </c>
      <c r="I18" s="264"/>
      <c r="J18" s="265"/>
    </row>
    <row r="19" spans="2:10" s="5" customFormat="1" ht="15">
      <c r="B19" s="292" t="str">
        <f>F2.1!C321</f>
        <v>ESTACIÓN ESTACIÓN CENTRAL</v>
      </c>
      <c r="C19" s="293"/>
      <c r="D19" s="294"/>
      <c r="E19" s="260">
        <f>F2.1!G359</f>
        <v>0</v>
      </c>
      <c r="F19" s="261"/>
      <c r="G19" s="262"/>
      <c r="H19" s="263">
        <f>F2.1!J359</f>
        <v>0</v>
      </c>
      <c r="I19" s="264"/>
      <c r="J19" s="265"/>
    </row>
    <row r="20" spans="2:10" s="5" customFormat="1" ht="15">
      <c r="B20" s="292" t="str">
        <f>F2.1!C366</f>
        <v>ESTACIÓN UNIÓN LATINO AMERICANA</v>
      </c>
      <c r="C20" s="293"/>
      <c r="D20" s="294"/>
      <c r="E20" s="260">
        <f>F2.1!G404</f>
        <v>0</v>
      </c>
      <c r="F20" s="261"/>
      <c r="G20" s="262"/>
      <c r="H20" s="263">
        <f>F2.1!J404</f>
        <v>0</v>
      </c>
      <c r="I20" s="264"/>
      <c r="J20" s="265"/>
    </row>
    <row r="21" spans="2:10" s="5" customFormat="1" ht="15">
      <c r="B21" s="292" t="str">
        <f>F2.1!C411</f>
        <v>ESTACIÓN REPÚBLICA</v>
      </c>
      <c r="C21" s="293"/>
      <c r="D21" s="294"/>
      <c r="E21" s="260">
        <f>F2.1!G449</f>
        <v>0</v>
      </c>
      <c r="F21" s="261"/>
      <c r="G21" s="262"/>
      <c r="H21" s="263">
        <f>F2.1!J449</f>
        <v>0</v>
      </c>
      <c r="I21" s="264"/>
      <c r="J21" s="265"/>
    </row>
    <row r="22" spans="2:10" s="5" customFormat="1" ht="15">
      <c r="B22" s="292" t="str">
        <f>F2.1!C456</f>
        <v>ESTACIÓN LOS HÉROES L1</v>
      </c>
      <c r="C22" s="293"/>
      <c r="D22" s="294"/>
      <c r="E22" s="260">
        <f>F2.1!G496</f>
        <v>0</v>
      </c>
      <c r="F22" s="261"/>
      <c r="G22" s="262"/>
      <c r="H22" s="263">
        <f>F2.1!J496</f>
        <v>0</v>
      </c>
      <c r="I22" s="264"/>
      <c r="J22" s="265"/>
    </row>
    <row r="23" spans="2:10" s="5" customFormat="1" ht="15">
      <c r="B23" s="292" t="str">
        <f>F2.1!C503</f>
        <v>ESTACIÓN LA MONEDA</v>
      </c>
      <c r="C23" s="293"/>
      <c r="D23" s="294"/>
      <c r="E23" s="260">
        <f>F2.1!G541</f>
        <v>0</v>
      </c>
      <c r="F23" s="261"/>
      <c r="G23" s="262"/>
      <c r="H23" s="263">
        <f>F2.1!J541</f>
        <v>0</v>
      </c>
      <c r="I23" s="264"/>
      <c r="J23" s="265"/>
    </row>
    <row r="24" spans="2:10" s="5" customFormat="1" ht="15">
      <c r="B24" s="292" t="str">
        <f>F2.1!C548</f>
        <v>ESTACIÓN UNIVERSIDAD DE CHILE</v>
      </c>
      <c r="C24" s="293"/>
      <c r="D24" s="294"/>
      <c r="E24" s="260">
        <f>F2.1!G587</f>
        <v>0</v>
      </c>
      <c r="F24" s="261"/>
      <c r="G24" s="262"/>
      <c r="H24" s="263">
        <f>F2.1!J587</f>
        <v>0</v>
      </c>
      <c r="I24" s="264"/>
      <c r="J24" s="265"/>
    </row>
    <row r="25" spans="2:10" s="5" customFormat="1" ht="15">
      <c r="B25" s="292" t="str">
        <f>F2.1!C594</f>
        <v>ESTACIÓN SANTA LUCÍA</v>
      </c>
      <c r="C25" s="293"/>
      <c r="D25" s="294"/>
      <c r="E25" s="260">
        <f>F2.1!G632</f>
        <v>0</v>
      </c>
      <c r="F25" s="261"/>
      <c r="G25" s="262"/>
      <c r="H25" s="263">
        <f>F2.1!J632</f>
        <v>0</v>
      </c>
      <c r="I25" s="264"/>
      <c r="J25" s="265"/>
    </row>
    <row r="26" spans="2:10" s="5" customFormat="1" ht="15">
      <c r="B26" s="292" t="str">
        <f>F2.1!C639</f>
        <v>ESTACIÓN UNIVERSIDAD CATÓLICA</v>
      </c>
      <c r="C26" s="293"/>
      <c r="D26" s="294"/>
      <c r="E26" s="260">
        <f>F2.1!G677</f>
        <v>0</v>
      </c>
      <c r="F26" s="261"/>
      <c r="G26" s="262"/>
      <c r="H26" s="263">
        <f>F2.1!J677</f>
        <v>0</v>
      </c>
      <c r="I26" s="264"/>
      <c r="J26" s="265"/>
    </row>
    <row r="27" spans="2:10" s="5" customFormat="1" ht="15">
      <c r="B27" s="292" t="str">
        <f>F2.1!C684</f>
        <v>ESTACIÓN BAQUEDANO L1</v>
      </c>
      <c r="C27" s="293"/>
      <c r="D27" s="294"/>
      <c r="E27" s="260">
        <f>F2.1!G723</f>
        <v>0</v>
      </c>
      <c r="F27" s="261"/>
      <c r="G27" s="262"/>
      <c r="H27" s="263">
        <f>F2.1!J723</f>
        <v>0</v>
      </c>
      <c r="I27" s="264"/>
      <c r="J27" s="265"/>
    </row>
    <row r="28" spans="2:10" s="5" customFormat="1" ht="15">
      <c r="B28" s="292" t="str">
        <f>F2.1!C730</f>
        <v>ESTACIÓN SALVADOR</v>
      </c>
      <c r="C28" s="293"/>
      <c r="D28" s="294"/>
      <c r="E28" s="260">
        <f>F2.1!G768</f>
        <v>0</v>
      </c>
      <c r="F28" s="261"/>
      <c r="G28" s="262"/>
      <c r="H28" s="263">
        <f>F2.1!J768</f>
        <v>0</v>
      </c>
      <c r="I28" s="264"/>
      <c r="J28" s="265"/>
    </row>
    <row r="29" spans="2:10" s="5" customFormat="1" ht="15">
      <c r="B29" s="292" t="str">
        <f>F2.1!C775</f>
        <v>ESTACIÓN MANUEL MONTT</v>
      </c>
      <c r="C29" s="293"/>
      <c r="D29" s="294"/>
      <c r="E29" s="260">
        <f>F2.1!G813</f>
        <v>0</v>
      </c>
      <c r="F29" s="261"/>
      <c r="G29" s="262"/>
      <c r="H29" s="263">
        <f>F2.1!J813</f>
        <v>0</v>
      </c>
      <c r="I29" s="264"/>
      <c r="J29" s="265"/>
    </row>
    <row r="30" spans="2:10" s="5" customFormat="1" ht="15">
      <c r="B30" s="292" t="str">
        <f>F2.1!C820</f>
        <v>ESTACIÓN PEDRO DE VALDIVIA</v>
      </c>
      <c r="C30" s="293"/>
      <c r="D30" s="294"/>
      <c r="E30" s="260">
        <f>F2.1!G858</f>
        <v>0</v>
      </c>
      <c r="F30" s="261"/>
      <c r="G30" s="262"/>
      <c r="H30" s="263">
        <f>F2.1!J858</f>
        <v>0</v>
      </c>
      <c r="I30" s="264"/>
      <c r="J30" s="265"/>
    </row>
    <row r="31" spans="2:10" s="5" customFormat="1" ht="15">
      <c r="B31" s="292" t="str">
        <f>F2.1!C865</f>
        <v>ESTACIÓN LOS LEONES</v>
      </c>
      <c r="C31" s="293"/>
      <c r="D31" s="294"/>
      <c r="E31" s="260">
        <f>F2.1!G903</f>
        <v>0</v>
      </c>
      <c r="F31" s="261"/>
      <c r="G31" s="262"/>
      <c r="H31" s="263">
        <f>F2.1!J903</f>
        <v>0</v>
      </c>
      <c r="I31" s="264"/>
      <c r="J31" s="265"/>
    </row>
    <row r="32" spans="2:10" s="5" customFormat="1" ht="15">
      <c r="B32" s="292" t="str">
        <f>F2.1!C910</f>
        <v>ESTACIÓN TOBALABA</v>
      </c>
      <c r="C32" s="293"/>
      <c r="D32" s="294"/>
      <c r="E32" s="260">
        <f>F2.1!G949</f>
        <v>0</v>
      </c>
      <c r="F32" s="261"/>
      <c r="G32" s="262"/>
      <c r="H32" s="263">
        <f>F2.1!J949</f>
        <v>0</v>
      </c>
      <c r="I32" s="264"/>
      <c r="J32" s="265"/>
    </row>
    <row r="33" spans="1:11" s="5" customFormat="1" ht="15">
      <c r="B33" s="292" t="str">
        <f>F2.1!C956</f>
        <v>ESTACIÓN EL GOLF</v>
      </c>
      <c r="C33" s="293"/>
      <c r="D33" s="294"/>
      <c r="E33" s="260">
        <f>F2.1!G994</f>
        <v>0</v>
      </c>
      <c r="F33" s="261"/>
      <c r="G33" s="262"/>
      <c r="H33" s="263">
        <f>F2.1!J994</f>
        <v>0</v>
      </c>
      <c r="I33" s="264"/>
      <c r="J33" s="265"/>
    </row>
    <row r="34" spans="1:11" s="5" customFormat="1" ht="15">
      <c r="B34" s="292" t="str">
        <f>F2.1!C1001</f>
        <v>ESTACIÓN ALCÁNTARA</v>
      </c>
      <c r="C34" s="293"/>
      <c r="D34" s="294"/>
      <c r="E34" s="260">
        <f>F2.1!G1039</f>
        <v>0</v>
      </c>
      <c r="F34" s="261"/>
      <c r="G34" s="262"/>
      <c r="H34" s="263">
        <f>F2.1!J1039</f>
        <v>0</v>
      </c>
      <c r="I34" s="264"/>
      <c r="J34" s="265"/>
    </row>
    <row r="35" spans="1:11" s="5" customFormat="1" ht="15">
      <c r="B35" s="292" t="str">
        <f>F2.1!C1046</f>
        <v>ESTACIÓN ESCUELA MILITAR</v>
      </c>
      <c r="C35" s="293"/>
      <c r="D35" s="294"/>
      <c r="E35" s="260">
        <f>F2.1!G1084</f>
        <v>0</v>
      </c>
      <c r="F35" s="261"/>
      <c r="G35" s="262"/>
      <c r="H35" s="263">
        <f>F2.1!J1084</f>
        <v>0</v>
      </c>
      <c r="I35" s="264"/>
      <c r="J35" s="265"/>
    </row>
    <row r="36" spans="1:11" s="5" customFormat="1" ht="15.75" thickBot="1">
      <c r="B36" s="295" t="str">
        <f>F2.1!C1091</f>
        <v>VARIOS LÍNEA 1</v>
      </c>
      <c r="C36" s="296"/>
      <c r="D36" s="297"/>
      <c r="E36" s="289">
        <f>F2.1!G1106</f>
        <v>0</v>
      </c>
      <c r="F36" s="290"/>
      <c r="G36" s="291"/>
      <c r="H36" s="274">
        <f>F2.1!J1106</f>
        <v>0</v>
      </c>
      <c r="I36" s="275"/>
      <c r="J36" s="276"/>
    </row>
    <row r="37" spans="1:11" s="5" customFormat="1" ht="15.75">
      <c r="B37" s="248" t="s">
        <v>241</v>
      </c>
      <c r="C37" s="249"/>
      <c r="D37" s="250"/>
      <c r="E37" s="277">
        <f>SUM(E13:G36)</f>
        <v>0</v>
      </c>
      <c r="F37" s="278"/>
      <c r="G37" s="279"/>
      <c r="H37" s="283">
        <f>SUM(H13:J36)</f>
        <v>0</v>
      </c>
      <c r="I37" s="284"/>
      <c r="J37" s="285"/>
    </row>
    <row r="38" spans="1:11" s="5" customFormat="1" ht="16.5" thickBot="1">
      <c r="B38" s="251" t="s">
        <v>6</v>
      </c>
      <c r="C38" s="252"/>
      <c r="D38" s="253"/>
      <c r="E38" s="280">
        <f>+E37*0.19</f>
        <v>0</v>
      </c>
      <c r="F38" s="281"/>
      <c r="G38" s="282"/>
      <c r="H38" s="286">
        <f>+H37*0.19</f>
        <v>0</v>
      </c>
      <c r="I38" s="287"/>
      <c r="J38" s="288"/>
    </row>
    <row r="39" spans="1:11" s="5" customFormat="1" ht="16.5" thickBot="1">
      <c r="B39" s="254" t="s">
        <v>242</v>
      </c>
      <c r="C39" s="255"/>
      <c r="D39" s="256"/>
      <c r="E39" s="302">
        <f>+E37+E38</f>
        <v>0</v>
      </c>
      <c r="F39" s="303"/>
      <c r="G39" s="304"/>
      <c r="H39" s="299">
        <f>+H37+H38</f>
        <v>0</v>
      </c>
      <c r="I39" s="300"/>
      <c r="J39" s="301"/>
    </row>
    <row r="40" spans="1:11" s="5" customFormat="1" ht="20.25"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1" s="5" customFormat="1" ht="20.25">
      <c r="B41" s="217" t="s">
        <v>3</v>
      </c>
      <c r="C41" s="217"/>
      <c r="D41" s="149"/>
      <c r="E41" s="149"/>
      <c r="F41" s="149"/>
      <c r="G41" s="149"/>
      <c r="H41" s="149"/>
      <c r="I41" s="149"/>
      <c r="J41" s="149"/>
    </row>
    <row r="42" spans="1:11" s="5" customFormat="1" ht="20.25" customHeight="1">
      <c r="B42" s="217" t="s">
        <v>4</v>
      </c>
      <c r="C42" s="217"/>
      <c r="D42" s="149"/>
      <c r="E42" s="149"/>
      <c r="F42" s="149"/>
      <c r="G42" s="149"/>
      <c r="H42" s="149"/>
      <c r="I42" s="149"/>
      <c r="J42" s="149"/>
    </row>
    <row r="43" spans="1:11" s="5" customFormat="1" ht="20.25" customHeight="1">
      <c r="B43" s="217" t="s">
        <v>5</v>
      </c>
      <c r="C43" s="217"/>
      <c r="D43" s="149"/>
      <c r="E43" s="149"/>
      <c r="F43" s="149"/>
      <c r="G43" s="149"/>
      <c r="H43" s="149"/>
      <c r="I43" s="149"/>
      <c r="J43" s="149"/>
    </row>
    <row r="44" spans="1:11" s="5" customFormat="1" ht="21" thickBot="1">
      <c r="A44" s="298"/>
      <c r="B44" s="298"/>
      <c r="C44" s="298"/>
      <c r="D44" s="298"/>
      <c r="E44" s="169"/>
      <c r="F44" s="169"/>
      <c r="G44" s="169"/>
      <c r="H44" s="169"/>
      <c r="I44" s="169"/>
      <c r="J44" s="169"/>
      <c r="K44" s="170"/>
    </row>
    <row r="45" spans="1:11" s="5" customFormat="1" ht="21" thickTop="1"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s="11" customFormat="1" ht="16.5" thickBot="1">
      <c r="B46" s="24"/>
      <c r="C46" s="64" t="s">
        <v>121</v>
      </c>
      <c r="E46" s="33"/>
      <c r="F46" s="39"/>
      <c r="G46" s="34"/>
      <c r="H46" s="33"/>
      <c r="I46" s="39"/>
      <c r="J46" s="34"/>
    </row>
    <row r="47" spans="1:11" s="12" customFormat="1" ht="21.75" customHeight="1" thickBot="1">
      <c r="B47" s="52" t="s">
        <v>0</v>
      </c>
      <c r="C47" s="238" t="s">
        <v>1</v>
      </c>
      <c r="D47" s="240" t="s">
        <v>2</v>
      </c>
      <c r="E47" s="227" t="s">
        <v>113</v>
      </c>
      <c r="F47" s="228"/>
      <c r="G47" s="234"/>
      <c r="H47" s="227" t="s">
        <v>116</v>
      </c>
      <c r="I47" s="228"/>
      <c r="J47" s="229"/>
    </row>
    <row r="48" spans="1:11" s="12" customFormat="1" ht="32.25" thickBot="1">
      <c r="B48" s="53" t="s">
        <v>21</v>
      </c>
      <c r="C48" s="239"/>
      <c r="D48" s="241"/>
      <c r="E48" s="128" t="s">
        <v>109</v>
      </c>
      <c r="F48" s="129" t="s">
        <v>111</v>
      </c>
      <c r="G48" s="130" t="s">
        <v>112</v>
      </c>
      <c r="H48" s="131" t="s">
        <v>109</v>
      </c>
      <c r="I48" s="129" t="s">
        <v>114</v>
      </c>
      <c r="J48" s="132" t="s">
        <v>115</v>
      </c>
    </row>
    <row r="49" spans="2:10" s="12" customFormat="1" ht="15.75">
      <c r="B49" s="63">
        <v>1</v>
      </c>
      <c r="C49" s="68" t="s">
        <v>22</v>
      </c>
      <c r="D49" s="60"/>
      <c r="E49" s="108"/>
      <c r="F49" s="100"/>
      <c r="G49" s="101"/>
      <c r="H49" s="99"/>
      <c r="I49" s="100"/>
      <c r="J49" s="102"/>
    </row>
    <row r="50" spans="2:10" s="12" customFormat="1" ht="15.75">
      <c r="B50" s="15" t="s">
        <v>23</v>
      </c>
      <c r="C50" s="69" t="s">
        <v>207</v>
      </c>
      <c r="D50" s="14" t="s">
        <v>108</v>
      </c>
      <c r="E50" s="109"/>
      <c r="F50" s="80"/>
      <c r="G50" s="91">
        <f>E50*F50</f>
        <v>0</v>
      </c>
      <c r="H50" s="85"/>
      <c r="I50" s="94"/>
      <c r="J50" s="95">
        <f>H50*I50</f>
        <v>0</v>
      </c>
    </row>
    <row r="51" spans="2:10" s="12" customFormat="1" ht="15.75">
      <c r="B51" s="15" t="s">
        <v>110</v>
      </c>
      <c r="C51" s="69" t="s">
        <v>208</v>
      </c>
      <c r="D51" s="14" t="s">
        <v>108</v>
      </c>
      <c r="E51" s="109"/>
      <c r="F51" s="80"/>
      <c r="G51" s="91">
        <f>E51*F51</f>
        <v>0</v>
      </c>
      <c r="H51" s="85"/>
      <c r="I51" s="94"/>
      <c r="J51" s="95">
        <f>H51*I51</f>
        <v>0</v>
      </c>
    </row>
    <row r="52" spans="2:10" s="12" customFormat="1" ht="15.75">
      <c r="B52" s="15" t="s">
        <v>117</v>
      </c>
      <c r="C52" s="70" t="s">
        <v>197</v>
      </c>
      <c r="D52" s="14" t="s">
        <v>108</v>
      </c>
      <c r="E52" s="109"/>
      <c r="F52" s="80"/>
      <c r="G52" s="91">
        <f>E52*F52</f>
        <v>0</v>
      </c>
      <c r="H52" s="85"/>
      <c r="I52" s="80"/>
      <c r="J52" s="95">
        <f>H52*I52</f>
        <v>0</v>
      </c>
    </row>
    <row r="53" spans="2:10" s="11" customFormat="1" ht="15">
      <c r="B53" s="15" t="s">
        <v>206</v>
      </c>
      <c r="C53" s="70" t="s">
        <v>118</v>
      </c>
      <c r="D53" s="14" t="s">
        <v>108</v>
      </c>
      <c r="E53" s="109"/>
      <c r="F53" s="80"/>
      <c r="G53" s="91">
        <f>E53*F53</f>
        <v>0</v>
      </c>
      <c r="H53" s="85"/>
      <c r="I53" s="80"/>
      <c r="J53" s="95">
        <f>H53*I53</f>
        <v>0</v>
      </c>
    </row>
    <row r="54" spans="2:10" s="12" customFormat="1" ht="15.75" customHeight="1">
      <c r="B54" s="32"/>
      <c r="C54" s="71"/>
      <c r="D54" s="14"/>
      <c r="E54" s="109"/>
      <c r="F54" s="81"/>
      <c r="G54" s="91"/>
      <c r="H54" s="85"/>
      <c r="I54" s="81"/>
      <c r="J54" s="95"/>
    </row>
    <row r="55" spans="2:10" s="12" customFormat="1" ht="15.75">
      <c r="B55" s="61">
        <v>2</v>
      </c>
      <c r="C55" s="72" t="s">
        <v>15</v>
      </c>
      <c r="D55" s="62"/>
      <c r="E55" s="111"/>
      <c r="F55" s="79"/>
      <c r="G55" s="90"/>
      <c r="H55" s="83"/>
      <c r="I55" s="79"/>
      <c r="J55" s="97"/>
    </row>
    <row r="56" spans="2:10" s="16" customFormat="1" ht="15.75">
      <c r="B56" s="32" t="s">
        <v>8</v>
      </c>
      <c r="C56" s="73" t="s">
        <v>87</v>
      </c>
      <c r="D56" s="14"/>
      <c r="E56" s="109"/>
      <c r="F56" s="81"/>
      <c r="G56" s="91"/>
      <c r="H56" s="85"/>
      <c r="I56" s="81"/>
      <c r="J56" s="95"/>
    </row>
    <row r="57" spans="2:10" s="11" customFormat="1" ht="15">
      <c r="B57" s="15" t="s">
        <v>24</v>
      </c>
      <c r="C57" s="69" t="s">
        <v>129</v>
      </c>
      <c r="D57" s="14" t="s">
        <v>108</v>
      </c>
      <c r="E57" s="109"/>
      <c r="F57" s="81"/>
      <c r="G57" s="91">
        <f t="shared" ref="G57" si="0">E57*F57</f>
        <v>0</v>
      </c>
      <c r="H57" s="85"/>
      <c r="I57" s="81"/>
      <c r="J57" s="95">
        <f t="shared" ref="J57:J65" si="1">H57*I57</f>
        <v>0</v>
      </c>
    </row>
    <row r="58" spans="2:10" s="11" customFormat="1" ht="15">
      <c r="B58" s="15" t="s">
        <v>25</v>
      </c>
      <c r="C58" s="69" t="s">
        <v>130</v>
      </c>
      <c r="D58" s="14" t="s">
        <v>108</v>
      </c>
      <c r="E58" s="109"/>
      <c r="F58" s="81"/>
      <c r="G58" s="91">
        <f t="shared" ref="G58" si="2">E58*F58</f>
        <v>0</v>
      </c>
      <c r="H58" s="85"/>
      <c r="I58" s="81"/>
      <c r="J58" s="95">
        <f t="shared" ref="J58" si="3">H58*I58</f>
        <v>0</v>
      </c>
    </row>
    <row r="59" spans="2:10" s="17" customFormat="1" ht="15">
      <c r="B59" s="15" t="s">
        <v>106</v>
      </c>
      <c r="C59" s="69" t="s">
        <v>80</v>
      </c>
      <c r="D59" s="14" t="s">
        <v>108</v>
      </c>
      <c r="E59" s="109"/>
      <c r="F59" s="81"/>
      <c r="G59" s="91">
        <f t="shared" ref="G59:G65" si="4">E59*F59</f>
        <v>0</v>
      </c>
      <c r="H59" s="85"/>
      <c r="I59" s="81"/>
      <c r="J59" s="95">
        <f t="shared" si="1"/>
        <v>0</v>
      </c>
    </row>
    <row r="60" spans="2:10" s="17" customFormat="1" ht="15">
      <c r="B60" s="15" t="s">
        <v>88</v>
      </c>
      <c r="C60" s="69" t="s">
        <v>82</v>
      </c>
      <c r="D60" s="14" t="s">
        <v>108</v>
      </c>
      <c r="E60" s="109"/>
      <c r="F60" s="81"/>
      <c r="G60" s="91">
        <f t="shared" si="4"/>
        <v>0</v>
      </c>
      <c r="H60" s="85"/>
      <c r="I60" s="81"/>
      <c r="J60" s="95">
        <f t="shared" si="1"/>
        <v>0</v>
      </c>
    </row>
    <row r="61" spans="2:10" s="17" customFormat="1" ht="15">
      <c r="B61" s="15" t="s">
        <v>89</v>
      </c>
      <c r="C61" s="69" t="s">
        <v>81</v>
      </c>
      <c r="D61" s="14" t="s">
        <v>108</v>
      </c>
      <c r="E61" s="109"/>
      <c r="F61" s="81"/>
      <c r="G61" s="91">
        <f t="shared" si="4"/>
        <v>0</v>
      </c>
      <c r="H61" s="85"/>
      <c r="I61" s="81"/>
      <c r="J61" s="95">
        <f t="shared" si="1"/>
        <v>0</v>
      </c>
    </row>
    <row r="62" spans="2:10" s="17" customFormat="1" ht="15">
      <c r="B62" s="15" t="s">
        <v>90</v>
      </c>
      <c r="C62" s="69" t="s">
        <v>127</v>
      </c>
      <c r="D62" s="14" t="s">
        <v>108</v>
      </c>
      <c r="E62" s="109"/>
      <c r="F62" s="81"/>
      <c r="G62" s="91">
        <f t="shared" si="4"/>
        <v>0</v>
      </c>
      <c r="H62" s="85"/>
      <c r="I62" s="81"/>
      <c r="J62" s="95">
        <f t="shared" si="1"/>
        <v>0</v>
      </c>
    </row>
    <row r="63" spans="2:10" s="17" customFormat="1" ht="15">
      <c r="B63" s="15" t="s">
        <v>91</v>
      </c>
      <c r="C63" s="69" t="s">
        <v>126</v>
      </c>
      <c r="D63" s="14" t="s">
        <v>108</v>
      </c>
      <c r="E63" s="109"/>
      <c r="F63" s="81"/>
      <c r="G63" s="91">
        <f t="shared" ref="G63" si="5">E63*F63</f>
        <v>0</v>
      </c>
      <c r="H63" s="85"/>
      <c r="I63" s="81"/>
      <c r="J63" s="95">
        <f t="shared" ref="J63" si="6">H63*I63</f>
        <v>0</v>
      </c>
    </row>
    <row r="64" spans="2:10" s="17" customFormat="1" ht="15">
      <c r="B64" s="15" t="s">
        <v>92</v>
      </c>
      <c r="C64" s="69" t="s">
        <v>83</v>
      </c>
      <c r="D64" s="14" t="s">
        <v>108</v>
      </c>
      <c r="E64" s="109"/>
      <c r="F64" s="81"/>
      <c r="G64" s="91">
        <f t="shared" si="4"/>
        <v>0</v>
      </c>
      <c r="H64" s="85"/>
      <c r="I64" s="81"/>
      <c r="J64" s="95">
        <f t="shared" si="1"/>
        <v>0</v>
      </c>
    </row>
    <row r="65" spans="2:10" s="17" customFormat="1" ht="15">
      <c r="B65" s="15" t="s">
        <v>93</v>
      </c>
      <c r="C65" s="69" t="s">
        <v>140</v>
      </c>
      <c r="D65" s="14" t="s">
        <v>108</v>
      </c>
      <c r="E65" s="109"/>
      <c r="F65" s="81"/>
      <c r="G65" s="91">
        <f t="shared" si="4"/>
        <v>0</v>
      </c>
      <c r="H65" s="85"/>
      <c r="I65" s="81"/>
      <c r="J65" s="95">
        <f t="shared" si="1"/>
        <v>0</v>
      </c>
    </row>
    <row r="66" spans="2:10" s="11" customFormat="1" ht="15">
      <c r="B66" s="15"/>
      <c r="C66" s="74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3</v>
      </c>
      <c r="C67" s="72" t="s">
        <v>96</v>
      </c>
      <c r="D67" s="62"/>
      <c r="E67" s="111"/>
      <c r="F67" s="79"/>
      <c r="G67" s="90"/>
      <c r="H67" s="83"/>
      <c r="I67" s="79"/>
      <c r="J67" s="97"/>
    </row>
    <row r="68" spans="2:10" s="11" customFormat="1" ht="15.75">
      <c r="B68" s="32" t="s">
        <v>10</v>
      </c>
      <c r="C68" s="73" t="s">
        <v>97</v>
      </c>
      <c r="D68" s="14"/>
      <c r="E68" s="109"/>
      <c r="F68" s="81"/>
      <c r="G68" s="91"/>
      <c r="H68" s="85"/>
      <c r="I68" s="81"/>
      <c r="J68" s="95"/>
    </row>
    <row r="69" spans="2:10" s="12" customFormat="1" ht="15.75">
      <c r="B69" s="15" t="s">
        <v>26</v>
      </c>
      <c r="C69" s="69" t="s">
        <v>84</v>
      </c>
      <c r="D69" s="14" t="s">
        <v>108</v>
      </c>
      <c r="E69" s="109"/>
      <c r="F69" s="81"/>
      <c r="G69" s="91">
        <f t="shared" ref="G69:G73" si="7">E69*F69</f>
        <v>0</v>
      </c>
      <c r="H69" s="85"/>
      <c r="I69" s="81"/>
      <c r="J69" s="95">
        <f t="shared" ref="J69:J73" si="8">H69*I69</f>
        <v>0</v>
      </c>
    </row>
    <row r="70" spans="2:10" s="11" customFormat="1" ht="15">
      <c r="B70" s="15" t="s">
        <v>27</v>
      </c>
      <c r="C70" s="69" t="s">
        <v>85</v>
      </c>
      <c r="D70" s="14" t="s">
        <v>108</v>
      </c>
      <c r="E70" s="109"/>
      <c r="F70" s="81"/>
      <c r="G70" s="91">
        <f t="shared" si="7"/>
        <v>0</v>
      </c>
      <c r="H70" s="85"/>
      <c r="I70" s="81"/>
      <c r="J70" s="95">
        <f t="shared" si="8"/>
        <v>0</v>
      </c>
    </row>
    <row r="71" spans="2:10" s="11" customFormat="1" ht="15">
      <c r="B71" s="15" t="s">
        <v>98</v>
      </c>
      <c r="C71" s="69" t="s">
        <v>86</v>
      </c>
      <c r="D71" s="14" t="s">
        <v>108</v>
      </c>
      <c r="E71" s="109"/>
      <c r="F71" s="81"/>
      <c r="G71" s="91">
        <f t="shared" si="7"/>
        <v>0</v>
      </c>
      <c r="H71" s="85"/>
      <c r="I71" s="81"/>
      <c r="J71" s="95">
        <f t="shared" si="8"/>
        <v>0</v>
      </c>
    </row>
    <row r="72" spans="2:10" s="11" customFormat="1" ht="15">
      <c r="B72" s="15" t="s">
        <v>99</v>
      </c>
      <c r="C72" s="69" t="s">
        <v>210</v>
      </c>
      <c r="D72" s="14" t="s">
        <v>108</v>
      </c>
      <c r="E72" s="109"/>
      <c r="F72" s="81"/>
      <c r="G72" s="91">
        <f t="shared" si="7"/>
        <v>0</v>
      </c>
      <c r="H72" s="85"/>
      <c r="I72" s="81"/>
      <c r="J72" s="95">
        <f t="shared" si="8"/>
        <v>0</v>
      </c>
    </row>
    <row r="73" spans="2:10" s="11" customFormat="1" ht="15">
      <c r="B73" s="15" t="s">
        <v>209</v>
      </c>
      <c r="C73" s="69" t="s">
        <v>232</v>
      </c>
      <c r="D73" s="14" t="s">
        <v>108</v>
      </c>
      <c r="E73" s="109"/>
      <c r="F73" s="81"/>
      <c r="G73" s="91">
        <f t="shared" si="7"/>
        <v>0</v>
      </c>
      <c r="H73" s="85"/>
      <c r="I73" s="81"/>
      <c r="J73" s="95">
        <f t="shared" si="8"/>
        <v>0</v>
      </c>
    </row>
    <row r="74" spans="2:10" s="11" customFormat="1" ht="15">
      <c r="B74" s="15"/>
      <c r="C74" s="75"/>
      <c r="D74" s="14"/>
      <c r="E74" s="109"/>
      <c r="F74" s="81"/>
      <c r="G74" s="91"/>
      <c r="H74" s="85"/>
      <c r="I74" s="81"/>
      <c r="J74" s="95"/>
    </row>
    <row r="75" spans="2:10" s="11" customFormat="1" ht="15.75">
      <c r="B75" s="61">
        <v>4</v>
      </c>
      <c r="C75" s="76" t="s">
        <v>28</v>
      </c>
      <c r="D75" s="62"/>
      <c r="E75" s="111"/>
      <c r="F75" s="79"/>
      <c r="G75" s="90"/>
      <c r="H75" s="83"/>
      <c r="I75" s="79"/>
      <c r="J75" s="97"/>
    </row>
    <row r="76" spans="2:10" s="11" customFormat="1" ht="15">
      <c r="B76" s="15" t="s">
        <v>11</v>
      </c>
      <c r="C76" s="69" t="s">
        <v>100</v>
      </c>
      <c r="D76" s="14" t="s">
        <v>108</v>
      </c>
      <c r="E76" s="109"/>
      <c r="F76" s="81"/>
      <c r="G76" s="91">
        <f t="shared" ref="G76:G79" si="9">E76*F76</f>
        <v>0</v>
      </c>
      <c r="H76" s="85"/>
      <c r="I76" s="81"/>
      <c r="J76" s="95">
        <f t="shared" ref="J76:J79" si="10">H76*I76</f>
        <v>0</v>
      </c>
    </row>
    <row r="77" spans="2:10" s="11" customFormat="1" ht="15">
      <c r="B77" s="15" t="s">
        <v>12</v>
      </c>
      <c r="C77" s="69" t="s">
        <v>236</v>
      </c>
      <c r="D77" s="14" t="s">
        <v>108</v>
      </c>
      <c r="E77" s="109"/>
      <c r="F77" s="81"/>
      <c r="G77" s="91">
        <f t="shared" ref="G77" si="11">E77*F77</f>
        <v>0</v>
      </c>
      <c r="H77" s="85"/>
      <c r="I77" s="81"/>
      <c r="J77" s="95">
        <f t="shared" ref="J77" si="12">H77*I77</f>
        <v>0</v>
      </c>
    </row>
    <row r="78" spans="2:10" s="11" customFormat="1" ht="15">
      <c r="B78" s="15" t="s">
        <v>101</v>
      </c>
      <c r="C78" s="69" t="s">
        <v>102</v>
      </c>
      <c r="D78" s="14" t="s">
        <v>108</v>
      </c>
      <c r="E78" s="109"/>
      <c r="F78" s="81"/>
      <c r="G78" s="91">
        <f t="shared" si="9"/>
        <v>0</v>
      </c>
      <c r="H78" s="85"/>
      <c r="I78" s="81"/>
      <c r="J78" s="95">
        <f t="shared" si="10"/>
        <v>0</v>
      </c>
    </row>
    <row r="79" spans="2:10" s="11" customFormat="1" ht="15">
      <c r="B79" s="15" t="s">
        <v>119</v>
      </c>
      <c r="C79" s="69" t="s">
        <v>103</v>
      </c>
      <c r="D79" s="14" t="s">
        <v>108</v>
      </c>
      <c r="E79" s="109"/>
      <c r="F79" s="81"/>
      <c r="G79" s="91">
        <f t="shared" si="9"/>
        <v>0</v>
      </c>
      <c r="H79" s="85"/>
      <c r="I79" s="81"/>
      <c r="J79" s="95">
        <f t="shared" si="10"/>
        <v>0</v>
      </c>
    </row>
    <row r="80" spans="2:10" s="11" customFormat="1" ht="15">
      <c r="B80" s="15" t="s">
        <v>235</v>
      </c>
      <c r="C80" s="69" t="s">
        <v>120</v>
      </c>
      <c r="D80" s="14" t="s">
        <v>108</v>
      </c>
      <c r="E80" s="109"/>
      <c r="F80" s="81"/>
      <c r="G80" s="91">
        <f t="shared" ref="G80" si="13">E80*F80</f>
        <v>0</v>
      </c>
      <c r="H80" s="85"/>
      <c r="I80" s="81"/>
      <c r="J80" s="95">
        <f t="shared" ref="J80" si="14">H80*I80</f>
        <v>0</v>
      </c>
    </row>
    <row r="81" spans="1:10" s="11" customFormat="1" ht="15">
      <c r="B81" s="15"/>
      <c r="C81" s="69"/>
      <c r="D81" s="14"/>
      <c r="E81" s="109"/>
      <c r="F81" s="81"/>
      <c r="G81" s="91"/>
      <c r="H81" s="85"/>
      <c r="I81" s="81"/>
      <c r="J81" s="95"/>
    </row>
    <row r="82" spans="1:10" s="11" customFormat="1" ht="15.75">
      <c r="B82" s="61">
        <v>5</v>
      </c>
      <c r="C82" s="72" t="s">
        <v>29</v>
      </c>
      <c r="D82" s="62"/>
      <c r="E82" s="111"/>
      <c r="F82" s="79"/>
      <c r="G82" s="90"/>
      <c r="H82" s="83"/>
      <c r="I82" s="79"/>
      <c r="J82" s="97"/>
    </row>
    <row r="83" spans="1:10" s="11" customFormat="1" ht="15">
      <c r="B83" s="15" t="s">
        <v>14</v>
      </c>
      <c r="C83" s="69" t="s">
        <v>13</v>
      </c>
      <c r="D83" s="14" t="s">
        <v>108</v>
      </c>
      <c r="E83" s="109"/>
      <c r="F83" s="81"/>
      <c r="G83" s="91">
        <f t="shared" ref="G83:G85" si="15">E83*F83</f>
        <v>0</v>
      </c>
      <c r="H83" s="85"/>
      <c r="I83" s="81"/>
      <c r="J83" s="95">
        <f t="shared" ref="J83:J85" si="16">H83*I83</f>
        <v>0</v>
      </c>
    </row>
    <row r="84" spans="1:10" s="11" customFormat="1" ht="15">
      <c r="B84" s="15" t="s">
        <v>30</v>
      </c>
      <c r="C84" s="69" t="s">
        <v>194</v>
      </c>
      <c r="D84" s="14" t="s">
        <v>108</v>
      </c>
      <c r="E84" s="109"/>
      <c r="F84" s="81"/>
      <c r="G84" s="91">
        <f t="shared" si="15"/>
        <v>0</v>
      </c>
      <c r="H84" s="85"/>
      <c r="I84" s="81"/>
      <c r="J84" s="95">
        <f t="shared" si="16"/>
        <v>0</v>
      </c>
    </row>
    <row r="85" spans="1:10" s="11" customFormat="1" ht="15">
      <c r="B85" s="15" t="s">
        <v>95</v>
      </c>
      <c r="C85" s="69" t="s">
        <v>195</v>
      </c>
      <c r="D85" s="14" t="s">
        <v>108</v>
      </c>
      <c r="E85" s="109"/>
      <c r="F85" s="81"/>
      <c r="G85" s="91">
        <f t="shared" si="15"/>
        <v>0</v>
      </c>
      <c r="H85" s="85"/>
      <c r="I85" s="81"/>
      <c r="J85" s="95">
        <f t="shared" si="16"/>
        <v>0</v>
      </c>
    </row>
    <row r="86" spans="1:10" s="11" customFormat="1" ht="15.75" thickBot="1">
      <c r="B86" s="49"/>
      <c r="C86" s="78"/>
      <c r="D86" s="114"/>
      <c r="E86" s="112"/>
      <c r="F86" s="89"/>
      <c r="G86" s="93"/>
      <c r="H86" s="88"/>
      <c r="I86" s="89"/>
      <c r="J86" s="98"/>
    </row>
    <row r="87" spans="1:10" s="18" customFormat="1" ht="16.5" thickBot="1">
      <c r="B87" s="19"/>
      <c r="C87" s="50" t="str">
        <f>CONCATENATE("TOTAL PRECIO ",C46)</f>
        <v>TOTAL PRECIO ESTACIÓN SAN PABLO</v>
      </c>
      <c r="D87" s="222"/>
      <c r="E87" s="223"/>
      <c r="F87" s="223"/>
      <c r="G87" s="115">
        <f>SUM(G49:G86)</f>
        <v>0</v>
      </c>
      <c r="H87" s="222"/>
      <c r="I87" s="223"/>
      <c r="J87" s="116">
        <f>SUM(J49:J86)</f>
        <v>0</v>
      </c>
    </row>
    <row r="88" spans="1:10" s="11" customFormat="1" ht="20.25" customHeight="1">
      <c r="B88" s="17"/>
      <c r="C88" s="46"/>
      <c r="D88" s="17"/>
    </row>
    <row r="89" spans="1:10" s="11" customFormat="1" ht="15.75">
      <c r="B89" s="230" t="s">
        <v>3</v>
      </c>
      <c r="C89" s="230"/>
      <c r="D89" s="235"/>
      <c r="E89" s="235"/>
      <c r="F89" s="225"/>
      <c r="G89" s="225"/>
      <c r="I89" s="225"/>
      <c r="J89" s="225"/>
    </row>
    <row r="90" spans="1:10" s="11" customFormat="1" ht="15.75">
      <c r="B90" s="230" t="s">
        <v>4</v>
      </c>
      <c r="C90" s="230"/>
      <c r="D90" s="230"/>
      <c r="E90" s="230"/>
      <c r="F90" s="225"/>
      <c r="G90" s="225"/>
      <c r="I90" s="225"/>
      <c r="J90" s="225"/>
    </row>
    <row r="91" spans="1:10" s="11" customFormat="1" ht="15.75">
      <c r="B91" s="230" t="s">
        <v>5</v>
      </c>
      <c r="C91" s="230"/>
      <c r="D91" s="231"/>
      <c r="E91" s="231"/>
      <c r="F91" s="226"/>
      <c r="G91" s="226"/>
      <c r="I91" s="226"/>
      <c r="J91" s="226"/>
    </row>
    <row r="92" spans="1:10" s="11" customFormat="1" ht="15" customHeight="1">
      <c r="B92" s="20"/>
      <c r="C92" s="38"/>
      <c r="D92" s="20"/>
      <c r="E92" s="22"/>
      <c r="F92" s="22"/>
      <c r="G92" s="22"/>
      <c r="H92" s="22"/>
      <c r="I92" s="22"/>
      <c r="J92" s="22"/>
    </row>
    <row r="93" spans="1:10" ht="15" customHeight="1">
      <c r="A93" s="11"/>
      <c r="B93" s="236"/>
      <c r="C93" s="236"/>
      <c r="D93" s="41"/>
      <c r="E93" s="237"/>
      <c r="F93" s="237"/>
      <c r="G93" s="10"/>
      <c r="H93" s="237"/>
      <c r="I93" s="237"/>
      <c r="J93" s="10"/>
    </row>
    <row r="94" spans="1:10" s="23" customFormat="1" ht="15" customHeight="1" thickBot="1">
      <c r="B94" s="24"/>
      <c r="C94" s="66" t="s">
        <v>122</v>
      </c>
      <c r="E94" s="24"/>
      <c r="F94" s="25"/>
      <c r="G94" s="25"/>
      <c r="H94" s="24"/>
      <c r="I94" s="25"/>
      <c r="J94" s="25"/>
    </row>
    <row r="95" spans="1:10" s="12" customFormat="1" ht="21.75" customHeight="1" thickBot="1">
      <c r="B95" s="52" t="s">
        <v>0</v>
      </c>
      <c r="C95" s="232" t="s">
        <v>1</v>
      </c>
      <c r="D95" s="232" t="s">
        <v>2</v>
      </c>
      <c r="E95" s="227" t="s">
        <v>113</v>
      </c>
      <c r="F95" s="228"/>
      <c r="G95" s="234"/>
      <c r="H95" s="227" t="s">
        <v>116</v>
      </c>
      <c r="I95" s="228"/>
      <c r="J95" s="229"/>
    </row>
    <row r="96" spans="1:10" s="12" customFormat="1" ht="32.25" thickBot="1">
      <c r="B96" s="53" t="s">
        <v>33</v>
      </c>
      <c r="C96" s="233"/>
      <c r="D96" s="233"/>
      <c r="E96" s="128" t="s">
        <v>109</v>
      </c>
      <c r="F96" s="129" t="s">
        <v>111</v>
      </c>
      <c r="G96" s="130" t="s">
        <v>112</v>
      </c>
      <c r="H96" s="131" t="s">
        <v>109</v>
      </c>
      <c r="I96" s="129" t="s">
        <v>114</v>
      </c>
      <c r="J96" s="132" t="s">
        <v>115</v>
      </c>
    </row>
    <row r="97" spans="2:10" s="12" customFormat="1" ht="15.75">
      <c r="B97" s="63">
        <v>1</v>
      </c>
      <c r="C97" s="68" t="s">
        <v>22</v>
      </c>
      <c r="D97" s="60"/>
      <c r="E97" s="108"/>
      <c r="F97" s="100"/>
      <c r="G97" s="101"/>
      <c r="H97" s="99"/>
      <c r="I97" s="100"/>
      <c r="J97" s="102"/>
    </row>
    <row r="98" spans="2:10" s="12" customFormat="1" ht="15.75">
      <c r="B98" s="15" t="s">
        <v>23</v>
      </c>
      <c r="C98" s="69" t="s">
        <v>207</v>
      </c>
      <c r="D98" s="14" t="s">
        <v>108</v>
      </c>
      <c r="E98" s="109"/>
      <c r="F98" s="80"/>
      <c r="G98" s="91">
        <f>E98*F98</f>
        <v>0</v>
      </c>
      <c r="H98" s="85"/>
      <c r="I98" s="94"/>
      <c r="J98" s="95">
        <f>H98*I98</f>
        <v>0</v>
      </c>
    </row>
    <row r="99" spans="2:10" s="12" customFormat="1" ht="15.75">
      <c r="B99" s="15" t="s">
        <v>110</v>
      </c>
      <c r="C99" s="69" t="s">
        <v>208</v>
      </c>
      <c r="D99" s="14" t="s">
        <v>108</v>
      </c>
      <c r="E99" s="109"/>
      <c r="F99" s="80"/>
      <c r="G99" s="91">
        <f>E99*F99</f>
        <v>0</v>
      </c>
      <c r="H99" s="85"/>
      <c r="I99" s="94"/>
      <c r="J99" s="95">
        <f>H99*I99</f>
        <v>0</v>
      </c>
    </row>
    <row r="100" spans="2:10" s="12" customFormat="1" ht="15.75">
      <c r="B100" s="15" t="s">
        <v>117</v>
      </c>
      <c r="C100" s="70" t="s">
        <v>197</v>
      </c>
      <c r="D100" s="14" t="s">
        <v>108</v>
      </c>
      <c r="E100" s="109"/>
      <c r="F100" s="80"/>
      <c r="G100" s="91">
        <f>E100*F100</f>
        <v>0</v>
      </c>
      <c r="H100" s="85"/>
      <c r="I100" s="80"/>
      <c r="J100" s="95">
        <f>H100*I100</f>
        <v>0</v>
      </c>
    </row>
    <row r="101" spans="2:10" s="11" customFormat="1" ht="15">
      <c r="B101" s="15" t="s">
        <v>206</v>
      </c>
      <c r="C101" s="70" t="s">
        <v>118</v>
      </c>
      <c r="D101" s="14" t="s">
        <v>108</v>
      </c>
      <c r="E101" s="109"/>
      <c r="F101" s="80"/>
      <c r="G101" s="91">
        <f>E101*F101</f>
        <v>0</v>
      </c>
      <c r="H101" s="85"/>
      <c r="I101" s="80"/>
      <c r="J101" s="95">
        <f>H101*I101</f>
        <v>0</v>
      </c>
    </row>
    <row r="102" spans="2:10" s="12" customFormat="1" ht="15.75" customHeight="1">
      <c r="B102" s="32"/>
      <c r="C102" s="71"/>
      <c r="D102" s="14"/>
      <c r="E102" s="109"/>
      <c r="F102" s="81"/>
      <c r="G102" s="91"/>
      <c r="H102" s="85"/>
      <c r="I102" s="81"/>
      <c r="J102" s="95"/>
    </row>
    <row r="103" spans="2:10" s="12" customFormat="1" ht="15.75">
      <c r="B103" s="61">
        <v>2</v>
      </c>
      <c r="C103" s="72" t="s">
        <v>15</v>
      </c>
      <c r="D103" s="62"/>
      <c r="E103" s="111"/>
      <c r="F103" s="79"/>
      <c r="G103" s="90"/>
      <c r="H103" s="83"/>
      <c r="I103" s="79"/>
      <c r="J103" s="97"/>
    </row>
    <row r="104" spans="2:10" s="16" customFormat="1" ht="15.75">
      <c r="B104" s="32" t="s">
        <v>8</v>
      </c>
      <c r="C104" s="73" t="s">
        <v>87</v>
      </c>
      <c r="D104" s="14"/>
      <c r="E104" s="109"/>
      <c r="F104" s="81"/>
      <c r="G104" s="91"/>
      <c r="H104" s="85"/>
      <c r="I104" s="81"/>
      <c r="J104" s="95"/>
    </row>
    <row r="105" spans="2:10" s="11" customFormat="1" ht="15">
      <c r="B105" s="15" t="s">
        <v>24</v>
      </c>
      <c r="C105" s="69" t="s">
        <v>129</v>
      </c>
      <c r="D105" s="14" t="s">
        <v>108</v>
      </c>
      <c r="E105" s="109"/>
      <c r="F105" s="81"/>
      <c r="G105" s="91">
        <f t="shared" ref="G105:G113" si="17">E105*F105</f>
        <v>0</v>
      </c>
      <c r="H105" s="85"/>
      <c r="I105" s="81"/>
      <c r="J105" s="95">
        <f t="shared" ref="J105:J113" si="18">H105*I105</f>
        <v>0</v>
      </c>
    </row>
    <row r="106" spans="2:10" s="11" customFormat="1" ht="15">
      <c r="B106" s="15" t="s">
        <v>25</v>
      </c>
      <c r="C106" s="69" t="s">
        <v>130</v>
      </c>
      <c r="D106" s="14" t="s">
        <v>108</v>
      </c>
      <c r="E106" s="109"/>
      <c r="F106" s="81"/>
      <c r="G106" s="91">
        <f t="shared" si="17"/>
        <v>0</v>
      </c>
      <c r="H106" s="85"/>
      <c r="I106" s="81"/>
      <c r="J106" s="95">
        <f t="shared" si="18"/>
        <v>0</v>
      </c>
    </row>
    <row r="107" spans="2:10" s="17" customFormat="1" ht="15">
      <c r="B107" s="15" t="s">
        <v>106</v>
      </c>
      <c r="C107" s="69" t="s">
        <v>80</v>
      </c>
      <c r="D107" s="14" t="s">
        <v>108</v>
      </c>
      <c r="E107" s="109"/>
      <c r="F107" s="81"/>
      <c r="G107" s="91">
        <f t="shared" si="17"/>
        <v>0</v>
      </c>
      <c r="H107" s="85"/>
      <c r="I107" s="81"/>
      <c r="J107" s="95">
        <f t="shared" si="18"/>
        <v>0</v>
      </c>
    </row>
    <row r="108" spans="2:10" s="17" customFormat="1" ht="15">
      <c r="B108" s="15" t="s">
        <v>88</v>
      </c>
      <c r="C108" s="69" t="s">
        <v>82</v>
      </c>
      <c r="D108" s="14" t="s">
        <v>108</v>
      </c>
      <c r="E108" s="109"/>
      <c r="F108" s="81"/>
      <c r="G108" s="91">
        <f t="shared" si="17"/>
        <v>0</v>
      </c>
      <c r="H108" s="85"/>
      <c r="I108" s="81"/>
      <c r="J108" s="95">
        <f t="shared" si="18"/>
        <v>0</v>
      </c>
    </row>
    <row r="109" spans="2:10" s="17" customFormat="1" ht="15">
      <c r="B109" s="15" t="s">
        <v>89</v>
      </c>
      <c r="C109" s="69" t="s">
        <v>81</v>
      </c>
      <c r="D109" s="14" t="s">
        <v>108</v>
      </c>
      <c r="E109" s="109"/>
      <c r="F109" s="81"/>
      <c r="G109" s="91">
        <f t="shared" si="17"/>
        <v>0</v>
      </c>
      <c r="H109" s="85"/>
      <c r="I109" s="81"/>
      <c r="J109" s="95">
        <f t="shared" si="18"/>
        <v>0</v>
      </c>
    </row>
    <row r="110" spans="2:10" s="17" customFormat="1" ht="15">
      <c r="B110" s="15" t="s">
        <v>90</v>
      </c>
      <c r="C110" s="69" t="s">
        <v>127</v>
      </c>
      <c r="D110" s="14" t="s">
        <v>108</v>
      </c>
      <c r="E110" s="109"/>
      <c r="F110" s="81"/>
      <c r="G110" s="91">
        <f t="shared" si="17"/>
        <v>0</v>
      </c>
      <c r="H110" s="85"/>
      <c r="I110" s="81"/>
      <c r="J110" s="95">
        <f t="shared" si="18"/>
        <v>0</v>
      </c>
    </row>
    <row r="111" spans="2:10" s="17" customFormat="1" ht="15">
      <c r="B111" s="15" t="s">
        <v>91</v>
      </c>
      <c r="C111" s="69" t="s">
        <v>126</v>
      </c>
      <c r="D111" s="14" t="s">
        <v>108</v>
      </c>
      <c r="E111" s="109"/>
      <c r="F111" s="81"/>
      <c r="G111" s="91">
        <f t="shared" si="17"/>
        <v>0</v>
      </c>
      <c r="H111" s="85"/>
      <c r="I111" s="81"/>
      <c r="J111" s="95">
        <f t="shared" si="18"/>
        <v>0</v>
      </c>
    </row>
    <row r="112" spans="2:10" s="17" customFormat="1" ht="15">
      <c r="B112" s="15" t="s">
        <v>92</v>
      </c>
      <c r="C112" s="69" t="s">
        <v>83</v>
      </c>
      <c r="D112" s="14" t="s">
        <v>108</v>
      </c>
      <c r="E112" s="109"/>
      <c r="F112" s="81"/>
      <c r="G112" s="91">
        <f t="shared" si="17"/>
        <v>0</v>
      </c>
      <c r="H112" s="85"/>
      <c r="I112" s="81"/>
      <c r="J112" s="95">
        <f t="shared" si="18"/>
        <v>0</v>
      </c>
    </row>
    <row r="113" spans="2:10" s="17" customFormat="1" ht="15">
      <c r="B113" s="15" t="s">
        <v>93</v>
      </c>
      <c r="C113" s="69" t="s">
        <v>140</v>
      </c>
      <c r="D113" s="14" t="s">
        <v>108</v>
      </c>
      <c r="E113" s="109"/>
      <c r="F113" s="81"/>
      <c r="G113" s="91">
        <f t="shared" si="17"/>
        <v>0</v>
      </c>
      <c r="H113" s="85"/>
      <c r="I113" s="81"/>
      <c r="J113" s="95">
        <f t="shared" si="18"/>
        <v>0</v>
      </c>
    </row>
    <row r="114" spans="2:10" s="11" customFormat="1" ht="15">
      <c r="B114" s="15"/>
      <c r="C114" s="74"/>
      <c r="D114" s="14"/>
      <c r="E114" s="109"/>
      <c r="F114" s="81"/>
      <c r="G114" s="91"/>
      <c r="H114" s="85"/>
      <c r="I114" s="81"/>
      <c r="J114" s="95"/>
    </row>
    <row r="115" spans="2:10" s="11" customFormat="1" ht="15.75">
      <c r="B115" s="61">
        <v>3</v>
      </c>
      <c r="C115" s="72" t="s">
        <v>96</v>
      </c>
      <c r="D115" s="62"/>
      <c r="E115" s="111"/>
      <c r="F115" s="79"/>
      <c r="G115" s="90"/>
      <c r="H115" s="83"/>
      <c r="I115" s="79"/>
      <c r="J115" s="97"/>
    </row>
    <row r="116" spans="2:10" s="11" customFormat="1" ht="15.75">
      <c r="B116" s="32" t="s">
        <v>10</v>
      </c>
      <c r="C116" s="73" t="s">
        <v>97</v>
      </c>
      <c r="D116" s="14"/>
      <c r="E116" s="109"/>
      <c r="F116" s="81"/>
      <c r="G116" s="91"/>
      <c r="H116" s="85"/>
      <c r="I116" s="81"/>
      <c r="J116" s="95"/>
    </row>
    <row r="117" spans="2:10" s="12" customFormat="1" ht="15.75">
      <c r="B117" s="15" t="s">
        <v>26</v>
      </c>
      <c r="C117" s="69" t="s">
        <v>84</v>
      </c>
      <c r="D117" s="14" t="s">
        <v>108</v>
      </c>
      <c r="E117" s="109"/>
      <c r="F117" s="81"/>
      <c r="G117" s="91">
        <f t="shared" ref="G117:G121" si="19">E117*F117</f>
        <v>0</v>
      </c>
      <c r="H117" s="85"/>
      <c r="I117" s="81"/>
      <c r="J117" s="95">
        <f t="shared" ref="J117:J121" si="20">H117*I117</f>
        <v>0</v>
      </c>
    </row>
    <row r="118" spans="2:10" s="11" customFormat="1" ht="15">
      <c r="B118" s="15" t="s">
        <v>27</v>
      </c>
      <c r="C118" s="69" t="s">
        <v>85</v>
      </c>
      <c r="D118" s="14" t="s">
        <v>108</v>
      </c>
      <c r="E118" s="109"/>
      <c r="F118" s="81"/>
      <c r="G118" s="91">
        <f t="shared" si="19"/>
        <v>0</v>
      </c>
      <c r="H118" s="85"/>
      <c r="I118" s="81"/>
      <c r="J118" s="95">
        <f t="shared" si="20"/>
        <v>0</v>
      </c>
    </row>
    <row r="119" spans="2:10" s="11" customFormat="1" ht="15">
      <c r="B119" s="15" t="s">
        <v>98</v>
      </c>
      <c r="C119" s="69" t="s">
        <v>86</v>
      </c>
      <c r="D119" s="14" t="s">
        <v>108</v>
      </c>
      <c r="E119" s="109"/>
      <c r="F119" s="81"/>
      <c r="G119" s="91">
        <f t="shared" si="19"/>
        <v>0</v>
      </c>
      <c r="H119" s="85"/>
      <c r="I119" s="81"/>
      <c r="J119" s="95">
        <f t="shared" si="20"/>
        <v>0</v>
      </c>
    </row>
    <row r="120" spans="2:10" s="11" customFormat="1" ht="15">
      <c r="B120" s="15" t="s">
        <v>99</v>
      </c>
      <c r="C120" s="69" t="s">
        <v>210</v>
      </c>
      <c r="D120" s="14" t="s">
        <v>108</v>
      </c>
      <c r="E120" s="109"/>
      <c r="F120" s="81"/>
      <c r="G120" s="91">
        <f t="shared" si="19"/>
        <v>0</v>
      </c>
      <c r="H120" s="85"/>
      <c r="I120" s="81"/>
      <c r="J120" s="95">
        <f t="shared" si="20"/>
        <v>0</v>
      </c>
    </row>
    <row r="121" spans="2:10" s="11" customFormat="1" ht="15">
      <c r="B121" s="15" t="s">
        <v>209</v>
      </c>
      <c r="C121" s="69" t="s">
        <v>232</v>
      </c>
      <c r="D121" s="14" t="s">
        <v>108</v>
      </c>
      <c r="E121" s="109"/>
      <c r="F121" s="81"/>
      <c r="G121" s="91">
        <f t="shared" si="19"/>
        <v>0</v>
      </c>
      <c r="H121" s="85"/>
      <c r="I121" s="81"/>
      <c r="J121" s="95">
        <f t="shared" si="20"/>
        <v>0</v>
      </c>
    </row>
    <row r="122" spans="2:10" s="11" customFormat="1" ht="15">
      <c r="B122" s="15"/>
      <c r="C122" s="75"/>
      <c r="D122" s="14"/>
      <c r="E122" s="109"/>
      <c r="F122" s="81"/>
      <c r="G122" s="91"/>
      <c r="H122" s="85"/>
      <c r="I122" s="81"/>
      <c r="J122" s="95"/>
    </row>
    <row r="123" spans="2:10" s="11" customFormat="1" ht="15.75">
      <c r="B123" s="61">
        <v>4</v>
      </c>
      <c r="C123" s="76" t="s">
        <v>28</v>
      </c>
      <c r="D123" s="62"/>
      <c r="E123" s="111"/>
      <c r="F123" s="79"/>
      <c r="G123" s="90"/>
      <c r="H123" s="83"/>
      <c r="I123" s="79"/>
      <c r="J123" s="97"/>
    </row>
    <row r="124" spans="2:10" s="11" customFormat="1" ht="15">
      <c r="B124" s="15" t="s">
        <v>11</v>
      </c>
      <c r="C124" s="69" t="s">
        <v>100</v>
      </c>
      <c r="D124" s="14" t="s">
        <v>108</v>
      </c>
      <c r="E124" s="109"/>
      <c r="F124" s="81"/>
      <c r="G124" s="91">
        <f t="shared" ref="G124:G127" si="21">E124*F124</f>
        <v>0</v>
      </c>
      <c r="H124" s="85"/>
      <c r="I124" s="81"/>
      <c r="J124" s="95">
        <f t="shared" ref="J124:J127" si="22">H124*I124</f>
        <v>0</v>
      </c>
    </row>
    <row r="125" spans="2:10" s="11" customFormat="1" ht="15">
      <c r="B125" s="15" t="s">
        <v>12</v>
      </c>
      <c r="C125" s="69" t="s">
        <v>102</v>
      </c>
      <c r="D125" s="14" t="s">
        <v>108</v>
      </c>
      <c r="E125" s="109"/>
      <c r="F125" s="81"/>
      <c r="G125" s="91">
        <f t="shared" si="21"/>
        <v>0</v>
      </c>
      <c r="H125" s="85"/>
      <c r="I125" s="81"/>
      <c r="J125" s="95">
        <f t="shared" si="22"/>
        <v>0</v>
      </c>
    </row>
    <row r="126" spans="2:10" s="11" customFormat="1" ht="15">
      <c r="B126" s="15" t="s">
        <v>101</v>
      </c>
      <c r="C126" s="69" t="s">
        <v>103</v>
      </c>
      <c r="D126" s="14" t="s">
        <v>108</v>
      </c>
      <c r="E126" s="109"/>
      <c r="F126" s="81"/>
      <c r="G126" s="91">
        <f t="shared" si="21"/>
        <v>0</v>
      </c>
      <c r="H126" s="85"/>
      <c r="I126" s="81"/>
      <c r="J126" s="95">
        <f t="shared" si="22"/>
        <v>0</v>
      </c>
    </row>
    <row r="127" spans="2:10" s="11" customFormat="1" ht="15">
      <c r="B127" s="15" t="s">
        <v>119</v>
      </c>
      <c r="C127" s="69" t="s">
        <v>120</v>
      </c>
      <c r="D127" s="14" t="s">
        <v>108</v>
      </c>
      <c r="E127" s="109"/>
      <c r="F127" s="81"/>
      <c r="G127" s="91">
        <f t="shared" si="21"/>
        <v>0</v>
      </c>
      <c r="H127" s="85"/>
      <c r="I127" s="81"/>
      <c r="J127" s="95">
        <f t="shared" si="22"/>
        <v>0</v>
      </c>
    </row>
    <row r="128" spans="2:10" s="11" customFormat="1" ht="15">
      <c r="B128" s="15"/>
      <c r="C128" s="69"/>
      <c r="D128" s="14"/>
      <c r="E128" s="109"/>
      <c r="F128" s="81"/>
      <c r="G128" s="91"/>
      <c r="H128" s="85"/>
      <c r="I128" s="81"/>
      <c r="J128" s="95"/>
    </row>
    <row r="129" spans="2:10" s="11" customFormat="1" ht="15.75">
      <c r="B129" s="61">
        <v>5</v>
      </c>
      <c r="C129" s="72" t="s">
        <v>29</v>
      </c>
      <c r="D129" s="62"/>
      <c r="E129" s="111"/>
      <c r="F129" s="79"/>
      <c r="G129" s="90"/>
      <c r="H129" s="83"/>
      <c r="I129" s="79"/>
      <c r="J129" s="97"/>
    </row>
    <row r="130" spans="2:10" s="11" customFormat="1" ht="15">
      <c r="B130" s="15" t="s">
        <v>14</v>
      </c>
      <c r="C130" s="69" t="s">
        <v>13</v>
      </c>
      <c r="D130" s="14" t="s">
        <v>108</v>
      </c>
      <c r="E130" s="109"/>
      <c r="F130" s="81"/>
      <c r="G130" s="91">
        <f t="shared" ref="G130:G132" si="23">E130*F130</f>
        <v>0</v>
      </c>
      <c r="H130" s="85"/>
      <c r="I130" s="81"/>
      <c r="J130" s="95">
        <f t="shared" ref="J130:J132" si="24">H130*I130</f>
        <v>0</v>
      </c>
    </row>
    <row r="131" spans="2:10" s="11" customFormat="1" ht="15">
      <c r="B131" s="15" t="s">
        <v>30</v>
      </c>
      <c r="C131" s="69" t="s">
        <v>194</v>
      </c>
      <c r="D131" s="14" t="s">
        <v>108</v>
      </c>
      <c r="E131" s="109"/>
      <c r="F131" s="81"/>
      <c r="G131" s="91">
        <f t="shared" si="23"/>
        <v>0</v>
      </c>
      <c r="H131" s="85"/>
      <c r="I131" s="81"/>
      <c r="J131" s="95">
        <f t="shared" si="24"/>
        <v>0</v>
      </c>
    </row>
    <row r="132" spans="2:10" s="11" customFormat="1" ht="15">
      <c r="B132" s="15" t="s">
        <v>95</v>
      </c>
      <c r="C132" s="69" t="s">
        <v>195</v>
      </c>
      <c r="D132" s="14" t="s">
        <v>108</v>
      </c>
      <c r="E132" s="109"/>
      <c r="F132" s="81"/>
      <c r="G132" s="91">
        <f t="shared" si="23"/>
        <v>0</v>
      </c>
      <c r="H132" s="85"/>
      <c r="I132" s="81"/>
      <c r="J132" s="95">
        <f t="shared" si="24"/>
        <v>0</v>
      </c>
    </row>
    <row r="133" spans="2:10" s="11" customFormat="1" ht="15.75" thickBot="1">
      <c r="B133" s="49"/>
      <c r="C133" s="78"/>
      <c r="D133" s="114"/>
      <c r="E133" s="112"/>
      <c r="F133" s="89"/>
      <c r="G133" s="93"/>
      <c r="H133" s="88"/>
      <c r="I133" s="89"/>
      <c r="J133" s="98"/>
    </row>
    <row r="134" spans="2:10" ht="16.5" thickBot="1">
      <c r="B134" s="19"/>
      <c r="C134" s="50" t="str">
        <f>CONCATENATE("TOTAL PRECIO ",C94)</f>
        <v>TOTAL PRECIO ESTACIÓN NEPTUNO</v>
      </c>
      <c r="D134" s="222"/>
      <c r="E134" s="223"/>
      <c r="F134" s="223"/>
      <c r="G134" s="115">
        <f>SUM(G97:G133)</f>
        <v>0</v>
      </c>
      <c r="H134" s="222"/>
      <c r="I134" s="223"/>
      <c r="J134" s="116">
        <f>SUM(J97:J133)</f>
        <v>0</v>
      </c>
    </row>
    <row r="135" spans="2:10" ht="15">
      <c r="B135" s="17"/>
      <c r="C135" s="59"/>
      <c r="D135" s="17"/>
      <c r="E135" s="11"/>
      <c r="F135" s="11"/>
      <c r="G135" s="11"/>
      <c r="H135" s="11"/>
      <c r="I135" s="11"/>
      <c r="J135" s="11"/>
    </row>
    <row r="136" spans="2:10" ht="15.75" customHeight="1">
      <c r="B136" s="230" t="s">
        <v>3</v>
      </c>
      <c r="C136" s="230"/>
      <c r="D136" s="235"/>
      <c r="E136" s="235"/>
      <c r="F136" s="225"/>
      <c r="G136" s="225"/>
      <c r="H136" s="11"/>
      <c r="I136" s="225"/>
      <c r="J136" s="225"/>
    </row>
    <row r="137" spans="2:10" ht="15.75">
      <c r="B137" s="230" t="s">
        <v>4</v>
      </c>
      <c r="C137" s="230"/>
      <c r="D137" s="230"/>
      <c r="E137" s="230"/>
      <c r="F137" s="225"/>
      <c r="G137" s="225"/>
      <c r="H137" s="11"/>
      <c r="I137" s="225"/>
      <c r="J137" s="225"/>
    </row>
    <row r="138" spans="2:10" ht="15.75">
      <c r="B138" s="230" t="s">
        <v>5</v>
      </c>
      <c r="C138" s="230"/>
      <c r="D138" s="231"/>
      <c r="E138" s="231"/>
      <c r="F138" s="226"/>
      <c r="G138" s="226"/>
      <c r="H138" s="11"/>
      <c r="I138" s="226"/>
      <c r="J138" s="226"/>
    </row>
    <row r="141" spans="2:10" ht="16.5" thickBot="1">
      <c r="B141" s="24"/>
      <c r="C141" s="66" t="s">
        <v>123</v>
      </c>
      <c r="D141" s="22"/>
      <c r="E141" s="24"/>
      <c r="F141" s="25"/>
      <c r="G141" s="25"/>
      <c r="H141" s="24"/>
      <c r="I141" s="25"/>
      <c r="J141" s="25"/>
    </row>
    <row r="142" spans="2:10" s="12" customFormat="1" ht="21.75" customHeight="1" thickBot="1">
      <c r="B142" s="52" t="s">
        <v>0</v>
      </c>
      <c r="C142" s="232" t="s">
        <v>1</v>
      </c>
      <c r="D142" s="232" t="s">
        <v>2</v>
      </c>
      <c r="E142" s="227" t="s">
        <v>113</v>
      </c>
      <c r="F142" s="228"/>
      <c r="G142" s="234"/>
      <c r="H142" s="227" t="s">
        <v>116</v>
      </c>
      <c r="I142" s="228"/>
      <c r="J142" s="229"/>
    </row>
    <row r="143" spans="2:10" s="12" customFormat="1" ht="32.25" thickBot="1">
      <c r="B143" s="53" t="s">
        <v>34</v>
      </c>
      <c r="C143" s="233"/>
      <c r="D143" s="233"/>
      <c r="E143" s="128" t="s">
        <v>109</v>
      </c>
      <c r="F143" s="129" t="s">
        <v>111</v>
      </c>
      <c r="G143" s="130" t="s">
        <v>112</v>
      </c>
      <c r="H143" s="131" t="s">
        <v>109</v>
      </c>
      <c r="I143" s="129" t="s">
        <v>114</v>
      </c>
      <c r="J143" s="132" t="s">
        <v>115</v>
      </c>
    </row>
    <row r="144" spans="2:10" s="12" customFormat="1" ht="15.75">
      <c r="B144" s="63">
        <v>1</v>
      </c>
      <c r="C144" s="68" t="s">
        <v>22</v>
      </c>
      <c r="D144" s="60"/>
      <c r="E144" s="108"/>
      <c r="F144" s="100"/>
      <c r="G144" s="101"/>
      <c r="H144" s="99"/>
      <c r="I144" s="100"/>
      <c r="J144" s="102"/>
    </row>
    <row r="145" spans="2:10" s="12" customFormat="1" ht="15.75">
      <c r="B145" s="15" t="s">
        <v>23</v>
      </c>
      <c r="C145" s="69" t="s">
        <v>207</v>
      </c>
      <c r="D145" s="14" t="s">
        <v>108</v>
      </c>
      <c r="E145" s="109"/>
      <c r="F145" s="80"/>
      <c r="G145" s="91">
        <f>E145*F145</f>
        <v>0</v>
      </c>
      <c r="H145" s="85"/>
      <c r="I145" s="94"/>
      <c r="J145" s="95">
        <f>H145*I145</f>
        <v>0</v>
      </c>
    </row>
    <row r="146" spans="2:10" s="12" customFormat="1" ht="15.75">
      <c r="B146" s="15" t="s">
        <v>110</v>
      </c>
      <c r="C146" s="69" t="s">
        <v>208</v>
      </c>
      <c r="D146" s="14" t="s">
        <v>108</v>
      </c>
      <c r="E146" s="109"/>
      <c r="F146" s="80"/>
      <c r="G146" s="91">
        <f>E146*F146</f>
        <v>0</v>
      </c>
      <c r="H146" s="85"/>
      <c r="I146" s="94"/>
      <c r="J146" s="95">
        <f>H146*I146</f>
        <v>0</v>
      </c>
    </row>
    <row r="147" spans="2:10" s="12" customFormat="1" ht="15.75">
      <c r="B147" s="15" t="s">
        <v>117</v>
      </c>
      <c r="C147" s="70" t="s">
        <v>197</v>
      </c>
      <c r="D147" s="14" t="s">
        <v>108</v>
      </c>
      <c r="E147" s="109"/>
      <c r="F147" s="80"/>
      <c r="G147" s="91">
        <f>E147*F147</f>
        <v>0</v>
      </c>
      <c r="H147" s="85"/>
      <c r="I147" s="80"/>
      <c r="J147" s="95">
        <f>H147*I147</f>
        <v>0</v>
      </c>
    </row>
    <row r="148" spans="2:10" s="12" customFormat="1" ht="15.75" customHeight="1">
      <c r="B148" s="32"/>
      <c r="C148" s="71"/>
      <c r="D148" s="14"/>
      <c r="E148" s="109"/>
      <c r="F148" s="81"/>
      <c r="G148" s="91"/>
      <c r="H148" s="85"/>
      <c r="I148" s="81"/>
      <c r="J148" s="95"/>
    </row>
    <row r="149" spans="2:10" s="12" customFormat="1" ht="15.75">
      <c r="B149" s="61">
        <v>2</v>
      </c>
      <c r="C149" s="72" t="s">
        <v>15</v>
      </c>
      <c r="D149" s="62"/>
      <c r="E149" s="111"/>
      <c r="F149" s="79"/>
      <c r="G149" s="90"/>
      <c r="H149" s="83"/>
      <c r="I149" s="79"/>
      <c r="J149" s="97"/>
    </row>
    <row r="150" spans="2:10" s="16" customFormat="1" ht="15.75">
      <c r="B150" s="32" t="s">
        <v>8</v>
      </c>
      <c r="C150" s="73" t="s">
        <v>87</v>
      </c>
      <c r="D150" s="14"/>
      <c r="E150" s="109"/>
      <c r="F150" s="81"/>
      <c r="G150" s="91"/>
      <c r="H150" s="85"/>
      <c r="I150" s="81"/>
      <c r="J150" s="95"/>
    </row>
    <row r="151" spans="2:10" s="11" customFormat="1" ht="15">
      <c r="B151" s="15" t="s">
        <v>24</v>
      </c>
      <c r="C151" s="69" t="s">
        <v>129</v>
      </c>
      <c r="D151" s="14" t="s">
        <v>108</v>
      </c>
      <c r="E151" s="109"/>
      <c r="F151" s="81"/>
      <c r="G151" s="91">
        <f t="shared" ref="G151:G159" si="25">E151*F151</f>
        <v>0</v>
      </c>
      <c r="H151" s="85"/>
      <c r="I151" s="81"/>
      <c r="J151" s="95">
        <f t="shared" ref="J151:J159" si="26">H151*I151</f>
        <v>0</v>
      </c>
    </row>
    <row r="152" spans="2:10" s="11" customFormat="1" ht="15">
      <c r="B152" s="15" t="s">
        <v>25</v>
      </c>
      <c r="C152" s="69" t="s">
        <v>130</v>
      </c>
      <c r="D152" s="14" t="s">
        <v>108</v>
      </c>
      <c r="E152" s="109"/>
      <c r="F152" s="81"/>
      <c r="G152" s="91">
        <f t="shared" si="25"/>
        <v>0</v>
      </c>
      <c r="H152" s="85"/>
      <c r="I152" s="81"/>
      <c r="J152" s="95">
        <f t="shared" si="26"/>
        <v>0</v>
      </c>
    </row>
    <row r="153" spans="2:10" s="17" customFormat="1" ht="15">
      <c r="B153" s="15" t="s">
        <v>106</v>
      </c>
      <c r="C153" s="69" t="s">
        <v>80</v>
      </c>
      <c r="D153" s="14" t="s">
        <v>108</v>
      </c>
      <c r="E153" s="109"/>
      <c r="F153" s="81"/>
      <c r="G153" s="91">
        <f t="shared" si="25"/>
        <v>0</v>
      </c>
      <c r="H153" s="85"/>
      <c r="I153" s="81"/>
      <c r="J153" s="95">
        <f t="shared" si="26"/>
        <v>0</v>
      </c>
    </row>
    <row r="154" spans="2:10" s="17" customFormat="1" ht="15">
      <c r="B154" s="15" t="s">
        <v>88</v>
      </c>
      <c r="C154" s="69" t="s">
        <v>82</v>
      </c>
      <c r="D154" s="14" t="s">
        <v>108</v>
      </c>
      <c r="E154" s="109"/>
      <c r="F154" s="81"/>
      <c r="G154" s="91">
        <f t="shared" si="25"/>
        <v>0</v>
      </c>
      <c r="H154" s="85"/>
      <c r="I154" s="81"/>
      <c r="J154" s="95">
        <f t="shared" si="26"/>
        <v>0</v>
      </c>
    </row>
    <row r="155" spans="2:10" s="17" customFormat="1" ht="15">
      <c r="B155" s="15" t="s">
        <v>89</v>
      </c>
      <c r="C155" s="69" t="s">
        <v>81</v>
      </c>
      <c r="D155" s="14" t="s">
        <v>108</v>
      </c>
      <c r="E155" s="109"/>
      <c r="F155" s="81"/>
      <c r="G155" s="91">
        <f t="shared" si="25"/>
        <v>0</v>
      </c>
      <c r="H155" s="85"/>
      <c r="I155" s="81"/>
      <c r="J155" s="95">
        <f t="shared" si="26"/>
        <v>0</v>
      </c>
    </row>
    <row r="156" spans="2:10" s="17" customFormat="1" ht="15">
      <c r="B156" s="15" t="s">
        <v>90</v>
      </c>
      <c r="C156" s="69" t="s">
        <v>127</v>
      </c>
      <c r="D156" s="14" t="s">
        <v>108</v>
      </c>
      <c r="E156" s="109"/>
      <c r="F156" s="81"/>
      <c r="G156" s="91">
        <f t="shared" si="25"/>
        <v>0</v>
      </c>
      <c r="H156" s="85"/>
      <c r="I156" s="81"/>
      <c r="J156" s="95">
        <f t="shared" si="26"/>
        <v>0</v>
      </c>
    </row>
    <row r="157" spans="2:10" s="17" customFormat="1" ht="15">
      <c r="B157" s="15" t="s">
        <v>91</v>
      </c>
      <c r="C157" s="69" t="s">
        <v>126</v>
      </c>
      <c r="D157" s="14" t="s">
        <v>108</v>
      </c>
      <c r="E157" s="109"/>
      <c r="F157" s="81"/>
      <c r="G157" s="91">
        <f t="shared" si="25"/>
        <v>0</v>
      </c>
      <c r="H157" s="85"/>
      <c r="I157" s="81"/>
      <c r="J157" s="95">
        <f t="shared" si="26"/>
        <v>0</v>
      </c>
    </row>
    <row r="158" spans="2:10" s="17" customFormat="1" ht="15">
      <c r="B158" s="15" t="s">
        <v>92</v>
      </c>
      <c r="C158" s="69" t="s">
        <v>83</v>
      </c>
      <c r="D158" s="14" t="s">
        <v>108</v>
      </c>
      <c r="E158" s="109"/>
      <c r="F158" s="81"/>
      <c r="G158" s="91">
        <f t="shared" si="25"/>
        <v>0</v>
      </c>
      <c r="H158" s="85"/>
      <c r="I158" s="81"/>
      <c r="J158" s="95">
        <f t="shared" si="26"/>
        <v>0</v>
      </c>
    </row>
    <row r="159" spans="2:10" s="17" customFormat="1" ht="15">
      <c r="B159" s="15" t="s">
        <v>93</v>
      </c>
      <c r="C159" s="69" t="s">
        <v>140</v>
      </c>
      <c r="D159" s="14" t="s">
        <v>108</v>
      </c>
      <c r="E159" s="109"/>
      <c r="F159" s="81"/>
      <c r="G159" s="91">
        <f t="shared" si="25"/>
        <v>0</v>
      </c>
      <c r="H159" s="85"/>
      <c r="I159" s="81"/>
      <c r="J159" s="95">
        <f t="shared" si="26"/>
        <v>0</v>
      </c>
    </row>
    <row r="160" spans="2:10" s="11" customFormat="1" ht="15">
      <c r="B160" s="15"/>
      <c r="C160" s="74"/>
      <c r="D160" s="14"/>
      <c r="E160" s="109"/>
      <c r="F160" s="81"/>
      <c r="G160" s="91"/>
      <c r="H160" s="85"/>
      <c r="I160" s="81"/>
      <c r="J160" s="95"/>
    </row>
    <row r="161" spans="2:10" s="11" customFormat="1" ht="15.75">
      <c r="B161" s="61">
        <v>3</v>
      </c>
      <c r="C161" s="72" t="s">
        <v>96</v>
      </c>
      <c r="D161" s="62"/>
      <c r="E161" s="111"/>
      <c r="F161" s="79"/>
      <c r="G161" s="90"/>
      <c r="H161" s="83"/>
      <c r="I161" s="79"/>
      <c r="J161" s="97"/>
    </row>
    <row r="162" spans="2:10" s="11" customFormat="1" ht="15.75">
      <c r="B162" s="32" t="s">
        <v>10</v>
      </c>
      <c r="C162" s="73" t="s">
        <v>97</v>
      </c>
      <c r="D162" s="14"/>
      <c r="E162" s="109"/>
      <c r="F162" s="81"/>
      <c r="G162" s="91"/>
      <c r="H162" s="85"/>
      <c r="I162" s="81"/>
      <c r="J162" s="95"/>
    </row>
    <row r="163" spans="2:10" s="12" customFormat="1" ht="15.75">
      <c r="B163" s="15" t="s">
        <v>26</v>
      </c>
      <c r="C163" s="69" t="s">
        <v>84</v>
      </c>
      <c r="D163" s="14" t="s">
        <v>108</v>
      </c>
      <c r="E163" s="109"/>
      <c r="F163" s="81"/>
      <c r="G163" s="91">
        <f t="shared" ref="G163:G167" si="27">E163*F163</f>
        <v>0</v>
      </c>
      <c r="H163" s="85"/>
      <c r="I163" s="81"/>
      <c r="J163" s="95">
        <f t="shared" ref="J163:J167" si="28">H163*I163</f>
        <v>0</v>
      </c>
    </row>
    <row r="164" spans="2:10" s="11" customFormat="1" ht="15">
      <c r="B164" s="15" t="s">
        <v>27</v>
      </c>
      <c r="C164" s="69" t="s">
        <v>85</v>
      </c>
      <c r="D164" s="14" t="s">
        <v>108</v>
      </c>
      <c r="E164" s="109"/>
      <c r="F164" s="81"/>
      <c r="G164" s="91">
        <f t="shared" si="27"/>
        <v>0</v>
      </c>
      <c r="H164" s="85"/>
      <c r="I164" s="81"/>
      <c r="J164" s="95">
        <f t="shared" si="28"/>
        <v>0</v>
      </c>
    </row>
    <row r="165" spans="2:10" s="11" customFormat="1" ht="15">
      <c r="B165" s="15" t="s">
        <v>98</v>
      </c>
      <c r="C165" s="69" t="s">
        <v>86</v>
      </c>
      <c r="D165" s="14" t="s">
        <v>108</v>
      </c>
      <c r="E165" s="109"/>
      <c r="F165" s="81"/>
      <c r="G165" s="91">
        <f t="shared" si="27"/>
        <v>0</v>
      </c>
      <c r="H165" s="85"/>
      <c r="I165" s="81"/>
      <c r="J165" s="95">
        <f t="shared" si="28"/>
        <v>0</v>
      </c>
    </row>
    <row r="166" spans="2:10" s="11" customFormat="1" ht="15">
      <c r="B166" s="15" t="s">
        <v>99</v>
      </c>
      <c r="C166" s="69" t="s">
        <v>210</v>
      </c>
      <c r="D166" s="14" t="s">
        <v>108</v>
      </c>
      <c r="E166" s="109"/>
      <c r="F166" s="81"/>
      <c r="G166" s="91">
        <f t="shared" si="27"/>
        <v>0</v>
      </c>
      <c r="H166" s="85"/>
      <c r="I166" s="81"/>
      <c r="J166" s="95">
        <f t="shared" si="28"/>
        <v>0</v>
      </c>
    </row>
    <row r="167" spans="2:10" s="11" customFormat="1" ht="15">
      <c r="B167" s="15" t="s">
        <v>209</v>
      </c>
      <c r="C167" s="69" t="s">
        <v>232</v>
      </c>
      <c r="D167" s="14" t="s">
        <v>108</v>
      </c>
      <c r="E167" s="109"/>
      <c r="F167" s="81"/>
      <c r="G167" s="91">
        <f t="shared" si="27"/>
        <v>0</v>
      </c>
      <c r="H167" s="85"/>
      <c r="I167" s="81"/>
      <c r="J167" s="95">
        <f t="shared" si="28"/>
        <v>0</v>
      </c>
    </row>
    <row r="168" spans="2:10" s="11" customFormat="1" ht="15">
      <c r="B168" s="15"/>
      <c r="C168" s="75"/>
      <c r="D168" s="14"/>
      <c r="E168" s="109"/>
      <c r="F168" s="81"/>
      <c r="G168" s="91"/>
      <c r="H168" s="85"/>
      <c r="I168" s="81"/>
      <c r="J168" s="95"/>
    </row>
    <row r="169" spans="2:10" s="11" customFormat="1" ht="15.75">
      <c r="B169" s="61">
        <v>4</v>
      </c>
      <c r="C169" s="76" t="s">
        <v>28</v>
      </c>
      <c r="D169" s="62"/>
      <c r="E169" s="111"/>
      <c r="F169" s="79"/>
      <c r="G169" s="90"/>
      <c r="H169" s="83"/>
      <c r="I169" s="79"/>
      <c r="J169" s="97"/>
    </row>
    <row r="170" spans="2:10" s="11" customFormat="1" ht="15">
      <c r="B170" s="15" t="s">
        <v>11</v>
      </c>
      <c r="C170" s="69" t="s">
        <v>100</v>
      </c>
      <c r="D170" s="14" t="s">
        <v>108</v>
      </c>
      <c r="E170" s="109"/>
      <c r="F170" s="81"/>
      <c r="G170" s="91">
        <f t="shared" ref="G170:G172" si="29">E170*F170</f>
        <v>0</v>
      </c>
      <c r="H170" s="85"/>
      <c r="I170" s="81"/>
      <c r="J170" s="95">
        <f t="shared" ref="J170:J172" si="30">H170*I170</f>
        <v>0</v>
      </c>
    </row>
    <row r="171" spans="2:10" s="11" customFormat="1" ht="15">
      <c r="B171" s="15" t="s">
        <v>12</v>
      </c>
      <c r="C171" s="69" t="s">
        <v>102</v>
      </c>
      <c r="D171" s="14" t="s">
        <v>108</v>
      </c>
      <c r="E171" s="109"/>
      <c r="F171" s="81"/>
      <c r="G171" s="91">
        <f t="shared" si="29"/>
        <v>0</v>
      </c>
      <c r="H171" s="85"/>
      <c r="I171" s="81"/>
      <c r="J171" s="95">
        <f t="shared" si="30"/>
        <v>0</v>
      </c>
    </row>
    <row r="172" spans="2:10" s="11" customFormat="1" ht="15">
      <c r="B172" s="15" t="s">
        <v>101</v>
      </c>
      <c r="C172" s="69" t="s">
        <v>103</v>
      </c>
      <c r="D172" s="14" t="s">
        <v>108</v>
      </c>
      <c r="E172" s="109"/>
      <c r="F172" s="81"/>
      <c r="G172" s="91">
        <f t="shared" si="29"/>
        <v>0</v>
      </c>
      <c r="H172" s="85"/>
      <c r="I172" s="81"/>
      <c r="J172" s="95">
        <f t="shared" si="30"/>
        <v>0</v>
      </c>
    </row>
    <row r="173" spans="2:10" s="11" customFormat="1" ht="15">
      <c r="B173" s="15"/>
      <c r="C173" s="69"/>
      <c r="D173" s="14"/>
      <c r="E173" s="109"/>
      <c r="F173" s="81"/>
      <c r="G173" s="91"/>
      <c r="H173" s="85"/>
      <c r="I173" s="81"/>
      <c r="J173" s="95"/>
    </row>
    <row r="174" spans="2:10" s="11" customFormat="1" ht="15.75">
      <c r="B174" s="61">
        <v>5</v>
      </c>
      <c r="C174" s="72" t="s">
        <v>29</v>
      </c>
      <c r="D174" s="62"/>
      <c r="E174" s="111"/>
      <c r="F174" s="79"/>
      <c r="G174" s="90"/>
      <c r="H174" s="83"/>
      <c r="I174" s="79"/>
      <c r="J174" s="97"/>
    </row>
    <row r="175" spans="2:10" s="11" customFormat="1" ht="15">
      <c r="B175" s="15" t="s">
        <v>14</v>
      </c>
      <c r="C175" s="69" t="s">
        <v>13</v>
      </c>
      <c r="D175" s="14" t="s">
        <v>108</v>
      </c>
      <c r="E175" s="109"/>
      <c r="F175" s="81"/>
      <c r="G175" s="91">
        <f t="shared" ref="G175:G177" si="31">E175*F175</f>
        <v>0</v>
      </c>
      <c r="H175" s="85"/>
      <c r="I175" s="81"/>
      <c r="J175" s="95">
        <f t="shared" ref="J175:J177" si="32">H175*I175</f>
        <v>0</v>
      </c>
    </row>
    <row r="176" spans="2:10" s="11" customFormat="1" ht="15">
      <c r="B176" s="15" t="s">
        <v>30</v>
      </c>
      <c r="C176" s="69" t="s">
        <v>194</v>
      </c>
      <c r="D176" s="14" t="s">
        <v>108</v>
      </c>
      <c r="E176" s="109"/>
      <c r="F176" s="81"/>
      <c r="G176" s="91">
        <f t="shared" si="31"/>
        <v>0</v>
      </c>
      <c r="H176" s="85"/>
      <c r="I176" s="81"/>
      <c r="J176" s="95">
        <f t="shared" si="32"/>
        <v>0</v>
      </c>
    </row>
    <row r="177" spans="2:10" s="11" customFormat="1" ht="15">
      <c r="B177" s="15" t="s">
        <v>95</v>
      </c>
      <c r="C177" s="69" t="s">
        <v>195</v>
      </c>
      <c r="D177" s="14" t="s">
        <v>108</v>
      </c>
      <c r="E177" s="109"/>
      <c r="F177" s="81"/>
      <c r="G177" s="91">
        <f t="shared" si="31"/>
        <v>0</v>
      </c>
      <c r="H177" s="85"/>
      <c r="I177" s="81"/>
      <c r="J177" s="95">
        <f t="shared" si="32"/>
        <v>0</v>
      </c>
    </row>
    <row r="178" spans="2:10" s="11" customFormat="1" ht="15.75" thickBot="1">
      <c r="B178" s="49"/>
      <c r="C178" s="78"/>
      <c r="D178" s="114"/>
      <c r="E178" s="112"/>
      <c r="F178" s="89"/>
      <c r="G178" s="93"/>
      <c r="H178" s="88"/>
      <c r="I178" s="89"/>
      <c r="J178" s="98"/>
    </row>
    <row r="179" spans="2:10" ht="16.5" thickBot="1">
      <c r="B179" s="19"/>
      <c r="C179" s="50" t="str">
        <f>CONCATENATE("TOTAL PRECIO ",C141)</f>
        <v>TOTAL PRECIO ESTACIÓN LAS REJAS</v>
      </c>
      <c r="D179" s="222"/>
      <c r="E179" s="223"/>
      <c r="F179" s="223"/>
      <c r="G179" s="115">
        <f>SUM(G144:G178)</f>
        <v>0</v>
      </c>
      <c r="H179" s="222"/>
      <c r="I179" s="223"/>
      <c r="J179" s="116">
        <f>SUM(J144:J178)</f>
        <v>0</v>
      </c>
    </row>
    <row r="180" spans="2:10" ht="15">
      <c r="B180" s="17"/>
      <c r="C180" s="46"/>
      <c r="D180" s="17"/>
      <c r="E180" s="11"/>
      <c r="F180" s="11"/>
      <c r="G180" s="11"/>
      <c r="H180" s="11"/>
      <c r="I180" s="11"/>
      <c r="J180" s="11"/>
    </row>
    <row r="181" spans="2:10" ht="15.75" customHeight="1">
      <c r="B181" s="230" t="s">
        <v>3</v>
      </c>
      <c r="C181" s="230"/>
      <c r="D181" s="235"/>
      <c r="E181" s="235"/>
      <c r="F181" s="225"/>
      <c r="G181" s="225"/>
      <c r="I181" s="225"/>
      <c r="J181" s="225"/>
    </row>
    <row r="182" spans="2:10" ht="15.75">
      <c r="B182" s="230" t="s">
        <v>4</v>
      </c>
      <c r="C182" s="230"/>
      <c r="D182" s="230"/>
      <c r="E182" s="230"/>
      <c r="F182" s="225"/>
      <c r="G182" s="225"/>
      <c r="I182" s="225"/>
      <c r="J182" s="225"/>
    </row>
    <row r="183" spans="2:10" ht="15.75" customHeight="1">
      <c r="B183" s="230" t="s">
        <v>5</v>
      </c>
      <c r="C183" s="230"/>
      <c r="D183" s="231"/>
      <c r="E183" s="231"/>
      <c r="F183" s="226"/>
      <c r="G183" s="226"/>
      <c r="I183" s="226"/>
      <c r="J183" s="226"/>
    </row>
    <row r="185" spans="2:10" ht="15.75">
      <c r="B185" s="33"/>
      <c r="C185" s="26"/>
      <c r="D185" s="42"/>
      <c r="E185" s="33"/>
      <c r="F185" s="34"/>
      <c r="G185" s="34"/>
      <c r="H185" s="33"/>
      <c r="I185" s="34"/>
      <c r="J185" s="34"/>
    </row>
    <row r="186" spans="2:10" ht="16.5" thickBot="1">
      <c r="B186" s="24"/>
      <c r="C186" s="66" t="s">
        <v>212</v>
      </c>
      <c r="D186" s="22"/>
      <c r="E186" s="24"/>
      <c r="F186" s="25"/>
      <c r="G186" s="25"/>
      <c r="H186" s="24"/>
      <c r="I186" s="25"/>
      <c r="J186" s="25"/>
    </row>
    <row r="187" spans="2:10" s="12" customFormat="1" ht="21.75" customHeight="1" thickBot="1">
      <c r="B187" s="52" t="s">
        <v>0</v>
      </c>
      <c r="C187" s="232" t="s">
        <v>1</v>
      </c>
      <c r="D187" s="232" t="s">
        <v>2</v>
      </c>
      <c r="E187" s="227" t="s">
        <v>113</v>
      </c>
      <c r="F187" s="228"/>
      <c r="G187" s="234"/>
      <c r="H187" s="227" t="s">
        <v>116</v>
      </c>
      <c r="I187" s="228"/>
      <c r="J187" s="229"/>
    </row>
    <row r="188" spans="2:10" s="12" customFormat="1" ht="32.25" thickBot="1">
      <c r="B188" s="53" t="s">
        <v>35</v>
      </c>
      <c r="C188" s="233"/>
      <c r="D188" s="233"/>
      <c r="E188" s="128" t="s">
        <v>109</v>
      </c>
      <c r="F188" s="129" t="s">
        <v>111</v>
      </c>
      <c r="G188" s="130" t="s">
        <v>112</v>
      </c>
      <c r="H188" s="131" t="s">
        <v>109</v>
      </c>
      <c r="I188" s="129" t="s">
        <v>114</v>
      </c>
      <c r="J188" s="132" t="s">
        <v>115</v>
      </c>
    </row>
    <row r="189" spans="2:10" s="12" customFormat="1" ht="15.75">
      <c r="B189" s="63">
        <v>1</v>
      </c>
      <c r="C189" s="68" t="s">
        <v>22</v>
      </c>
      <c r="D189" s="60"/>
      <c r="E189" s="108"/>
      <c r="F189" s="100"/>
      <c r="G189" s="101"/>
      <c r="H189" s="99"/>
      <c r="I189" s="100"/>
      <c r="J189" s="102"/>
    </row>
    <row r="190" spans="2:10" s="12" customFormat="1" ht="15.75">
      <c r="B190" s="15" t="s">
        <v>23</v>
      </c>
      <c r="C190" s="69" t="s">
        <v>207</v>
      </c>
      <c r="D190" s="14" t="s">
        <v>108</v>
      </c>
      <c r="E190" s="109"/>
      <c r="F190" s="80"/>
      <c r="G190" s="91">
        <f>E190*F190</f>
        <v>0</v>
      </c>
      <c r="H190" s="85"/>
      <c r="I190" s="94"/>
      <c r="J190" s="95">
        <f>H190*I190</f>
        <v>0</v>
      </c>
    </row>
    <row r="191" spans="2:10" s="12" customFormat="1" ht="15.75">
      <c r="B191" s="15" t="s">
        <v>110</v>
      </c>
      <c r="C191" s="69" t="s">
        <v>208</v>
      </c>
      <c r="D191" s="14" t="s">
        <v>108</v>
      </c>
      <c r="E191" s="109"/>
      <c r="F191" s="80"/>
      <c r="G191" s="91">
        <f>E191*F191</f>
        <v>0</v>
      </c>
      <c r="H191" s="85"/>
      <c r="I191" s="94"/>
      <c r="J191" s="95">
        <f>H191*I191</f>
        <v>0</v>
      </c>
    </row>
    <row r="192" spans="2:10" s="12" customFormat="1" ht="15.75">
      <c r="B192" s="15" t="s">
        <v>117</v>
      </c>
      <c r="C192" s="70" t="s">
        <v>197</v>
      </c>
      <c r="D192" s="14" t="s">
        <v>108</v>
      </c>
      <c r="E192" s="109"/>
      <c r="F192" s="80"/>
      <c r="G192" s="91">
        <f>E192*F192</f>
        <v>0</v>
      </c>
      <c r="H192" s="85"/>
      <c r="I192" s="80"/>
      <c r="J192" s="95">
        <f>H192*I192</f>
        <v>0</v>
      </c>
    </row>
    <row r="193" spans="2:10" s="12" customFormat="1" ht="15.75" customHeight="1">
      <c r="B193" s="32"/>
      <c r="C193" s="71"/>
      <c r="D193" s="14"/>
      <c r="E193" s="109"/>
      <c r="F193" s="81"/>
      <c r="G193" s="91"/>
      <c r="H193" s="85"/>
      <c r="I193" s="81"/>
      <c r="J193" s="95"/>
    </row>
    <row r="194" spans="2:10" s="12" customFormat="1" ht="15.75">
      <c r="B194" s="61">
        <v>2</v>
      </c>
      <c r="C194" s="72" t="s">
        <v>15</v>
      </c>
      <c r="D194" s="62"/>
      <c r="E194" s="111"/>
      <c r="F194" s="79"/>
      <c r="G194" s="90"/>
      <c r="H194" s="83"/>
      <c r="I194" s="79"/>
      <c r="J194" s="97"/>
    </row>
    <row r="195" spans="2:10" s="16" customFormat="1" ht="15.75">
      <c r="B195" s="32" t="s">
        <v>8</v>
      </c>
      <c r="C195" s="73" t="s">
        <v>87</v>
      </c>
      <c r="D195" s="14"/>
      <c r="E195" s="109"/>
      <c r="F195" s="81"/>
      <c r="G195" s="91"/>
      <c r="H195" s="85"/>
      <c r="I195" s="81"/>
      <c r="J195" s="95"/>
    </row>
    <row r="196" spans="2:10" s="11" customFormat="1" ht="15">
      <c r="B196" s="15" t="s">
        <v>24</v>
      </c>
      <c r="C196" s="69" t="s">
        <v>129</v>
      </c>
      <c r="D196" s="14" t="s">
        <v>108</v>
      </c>
      <c r="E196" s="109"/>
      <c r="F196" s="81"/>
      <c r="G196" s="91">
        <f t="shared" ref="G196:G204" si="33">E196*F196</f>
        <v>0</v>
      </c>
      <c r="H196" s="85"/>
      <c r="I196" s="81"/>
      <c r="J196" s="95">
        <f t="shared" ref="J196:J204" si="34">H196*I196</f>
        <v>0</v>
      </c>
    </row>
    <row r="197" spans="2:10" s="11" customFormat="1" ht="15">
      <c r="B197" s="15" t="s">
        <v>25</v>
      </c>
      <c r="C197" s="69" t="s">
        <v>130</v>
      </c>
      <c r="D197" s="14" t="s">
        <v>108</v>
      </c>
      <c r="E197" s="109"/>
      <c r="F197" s="81"/>
      <c r="G197" s="91">
        <f t="shared" si="33"/>
        <v>0</v>
      </c>
      <c r="H197" s="85"/>
      <c r="I197" s="81"/>
      <c r="J197" s="95">
        <f t="shared" si="34"/>
        <v>0</v>
      </c>
    </row>
    <row r="198" spans="2:10" s="17" customFormat="1" ht="15">
      <c r="B198" s="15" t="s">
        <v>106</v>
      </c>
      <c r="C198" s="69" t="s">
        <v>80</v>
      </c>
      <c r="D198" s="14" t="s">
        <v>108</v>
      </c>
      <c r="E198" s="109"/>
      <c r="F198" s="81"/>
      <c r="G198" s="91">
        <f t="shared" si="33"/>
        <v>0</v>
      </c>
      <c r="H198" s="85"/>
      <c r="I198" s="81"/>
      <c r="J198" s="95">
        <f t="shared" si="34"/>
        <v>0</v>
      </c>
    </row>
    <row r="199" spans="2:10" s="17" customFormat="1" ht="15">
      <c r="B199" s="15" t="s">
        <v>88</v>
      </c>
      <c r="C199" s="69" t="s">
        <v>82</v>
      </c>
      <c r="D199" s="14" t="s">
        <v>108</v>
      </c>
      <c r="E199" s="109"/>
      <c r="F199" s="81"/>
      <c r="G199" s="91">
        <f t="shared" si="33"/>
        <v>0</v>
      </c>
      <c r="H199" s="85"/>
      <c r="I199" s="81"/>
      <c r="J199" s="95">
        <f t="shared" si="34"/>
        <v>0</v>
      </c>
    </row>
    <row r="200" spans="2:10" s="17" customFormat="1" ht="15">
      <c r="B200" s="15" t="s">
        <v>89</v>
      </c>
      <c r="C200" s="69" t="s">
        <v>81</v>
      </c>
      <c r="D200" s="14" t="s">
        <v>108</v>
      </c>
      <c r="E200" s="109"/>
      <c r="F200" s="81"/>
      <c r="G200" s="91">
        <f t="shared" si="33"/>
        <v>0</v>
      </c>
      <c r="H200" s="85"/>
      <c r="I200" s="81"/>
      <c r="J200" s="95">
        <f t="shared" si="34"/>
        <v>0</v>
      </c>
    </row>
    <row r="201" spans="2:10" s="17" customFormat="1" ht="15">
      <c r="B201" s="15" t="s">
        <v>90</v>
      </c>
      <c r="C201" s="69" t="s">
        <v>127</v>
      </c>
      <c r="D201" s="14" t="s">
        <v>108</v>
      </c>
      <c r="E201" s="109"/>
      <c r="F201" s="81"/>
      <c r="G201" s="91">
        <f t="shared" si="33"/>
        <v>0</v>
      </c>
      <c r="H201" s="85"/>
      <c r="I201" s="81"/>
      <c r="J201" s="95">
        <f t="shared" si="34"/>
        <v>0</v>
      </c>
    </row>
    <row r="202" spans="2:10" s="17" customFormat="1" ht="15">
      <c r="B202" s="15" t="s">
        <v>91</v>
      </c>
      <c r="C202" s="69" t="s">
        <v>126</v>
      </c>
      <c r="D202" s="14" t="s">
        <v>108</v>
      </c>
      <c r="E202" s="109"/>
      <c r="F202" s="81"/>
      <c r="G202" s="91">
        <f t="shared" si="33"/>
        <v>0</v>
      </c>
      <c r="H202" s="85"/>
      <c r="I202" s="81"/>
      <c r="J202" s="95">
        <f t="shared" si="34"/>
        <v>0</v>
      </c>
    </row>
    <row r="203" spans="2:10" s="17" customFormat="1" ht="15">
      <c r="B203" s="15" t="s">
        <v>92</v>
      </c>
      <c r="C203" s="69" t="s">
        <v>83</v>
      </c>
      <c r="D203" s="14" t="s">
        <v>108</v>
      </c>
      <c r="E203" s="109"/>
      <c r="F203" s="81"/>
      <c r="G203" s="91">
        <f t="shared" si="33"/>
        <v>0</v>
      </c>
      <c r="H203" s="85"/>
      <c r="I203" s="81"/>
      <c r="J203" s="95">
        <f t="shared" si="34"/>
        <v>0</v>
      </c>
    </row>
    <row r="204" spans="2:10" s="17" customFormat="1" ht="15">
      <c r="B204" s="15" t="s">
        <v>93</v>
      </c>
      <c r="C204" s="69" t="s">
        <v>140</v>
      </c>
      <c r="D204" s="14" t="s">
        <v>108</v>
      </c>
      <c r="E204" s="109"/>
      <c r="F204" s="81"/>
      <c r="G204" s="91">
        <f t="shared" si="33"/>
        <v>0</v>
      </c>
      <c r="H204" s="85"/>
      <c r="I204" s="81"/>
      <c r="J204" s="95">
        <f t="shared" si="34"/>
        <v>0</v>
      </c>
    </row>
    <row r="205" spans="2:10" s="11" customFormat="1" ht="15">
      <c r="B205" s="15"/>
      <c r="C205" s="74"/>
      <c r="D205" s="14"/>
      <c r="E205" s="109"/>
      <c r="F205" s="81"/>
      <c r="G205" s="91"/>
      <c r="H205" s="85"/>
      <c r="I205" s="81"/>
      <c r="J205" s="95"/>
    </row>
    <row r="206" spans="2:10" s="11" customFormat="1" ht="15.75">
      <c r="B206" s="61">
        <v>3</v>
      </c>
      <c r="C206" s="72" t="s">
        <v>96</v>
      </c>
      <c r="D206" s="62"/>
      <c r="E206" s="111"/>
      <c r="F206" s="79"/>
      <c r="G206" s="90"/>
      <c r="H206" s="83"/>
      <c r="I206" s="79"/>
      <c r="J206" s="97"/>
    </row>
    <row r="207" spans="2:10" s="11" customFormat="1" ht="15.75">
      <c r="B207" s="32" t="s">
        <v>10</v>
      </c>
      <c r="C207" s="73" t="s">
        <v>97</v>
      </c>
      <c r="D207" s="14"/>
      <c r="E207" s="109"/>
      <c r="F207" s="81"/>
      <c r="G207" s="91"/>
      <c r="H207" s="85"/>
      <c r="I207" s="81"/>
      <c r="J207" s="95"/>
    </row>
    <row r="208" spans="2:10" s="12" customFormat="1" ht="15.75">
      <c r="B208" s="15" t="s">
        <v>26</v>
      </c>
      <c r="C208" s="69" t="s">
        <v>84</v>
      </c>
      <c r="D208" s="14" t="s">
        <v>108</v>
      </c>
      <c r="E208" s="109"/>
      <c r="F208" s="81"/>
      <c r="G208" s="91">
        <f t="shared" ref="G208:G212" si="35">E208*F208</f>
        <v>0</v>
      </c>
      <c r="H208" s="85"/>
      <c r="I208" s="81"/>
      <c r="J208" s="95">
        <f t="shared" ref="J208:J212" si="36">H208*I208</f>
        <v>0</v>
      </c>
    </row>
    <row r="209" spans="2:10" s="11" customFormat="1" ht="15">
      <c r="B209" s="15" t="s">
        <v>27</v>
      </c>
      <c r="C209" s="69" t="s">
        <v>85</v>
      </c>
      <c r="D209" s="14" t="s">
        <v>108</v>
      </c>
      <c r="E209" s="109"/>
      <c r="F209" s="81"/>
      <c r="G209" s="91">
        <f t="shared" si="35"/>
        <v>0</v>
      </c>
      <c r="H209" s="85"/>
      <c r="I209" s="81"/>
      <c r="J209" s="95">
        <f t="shared" si="36"/>
        <v>0</v>
      </c>
    </row>
    <row r="210" spans="2:10" s="11" customFormat="1" ht="15">
      <c r="B210" s="15" t="s">
        <v>98</v>
      </c>
      <c r="C210" s="69" t="s">
        <v>86</v>
      </c>
      <c r="D210" s="14" t="s">
        <v>108</v>
      </c>
      <c r="E210" s="109"/>
      <c r="F210" s="81"/>
      <c r="G210" s="91">
        <f t="shared" si="35"/>
        <v>0</v>
      </c>
      <c r="H210" s="85"/>
      <c r="I210" s="81"/>
      <c r="J210" s="95">
        <f t="shared" si="36"/>
        <v>0</v>
      </c>
    </row>
    <row r="211" spans="2:10" s="11" customFormat="1" ht="15">
      <c r="B211" s="15" t="s">
        <v>99</v>
      </c>
      <c r="C211" s="69" t="s">
        <v>210</v>
      </c>
      <c r="D211" s="14" t="s">
        <v>108</v>
      </c>
      <c r="E211" s="109"/>
      <c r="F211" s="81"/>
      <c r="G211" s="91">
        <f t="shared" si="35"/>
        <v>0</v>
      </c>
      <c r="H211" s="85"/>
      <c r="I211" s="81"/>
      <c r="J211" s="95">
        <f t="shared" si="36"/>
        <v>0</v>
      </c>
    </row>
    <row r="212" spans="2:10" s="11" customFormat="1" ht="15">
      <c r="B212" s="15" t="s">
        <v>209</v>
      </c>
      <c r="C212" s="69" t="s">
        <v>232</v>
      </c>
      <c r="D212" s="14" t="s">
        <v>108</v>
      </c>
      <c r="E212" s="109"/>
      <c r="F212" s="81"/>
      <c r="G212" s="91">
        <f t="shared" si="35"/>
        <v>0</v>
      </c>
      <c r="H212" s="85"/>
      <c r="I212" s="81"/>
      <c r="J212" s="95">
        <f t="shared" si="36"/>
        <v>0</v>
      </c>
    </row>
    <row r="213" spans="2:10" s="11" customFormat="1" ht="15">
      <c r="B213" s="15"/>
      <c r="C213" s="75"/>
      <c r="D213" s="14"/>
      <c r="E213" s="109"/>
      <c r="F213" s="81"/>
      <c r="G213" s="91"/>
      <c r="H213" s="85"/>
      <c r="I213" s="81"/>
      <c r="J213" s="95"/>
    </row>
    <row r="214" spans="2:10" s="11" customFormat="1" ht="15.75">
      <c r="B214" s="61">
        <v>4</v>
      </c>
      <c r="C214" s="76" t="s">
        <v>28</v>
      </c>
      <c r="D214" s="62"/>
      <c r="E214" s="111"/>
      <c r="F214" s="79"/>
      <c r="G214" s="90"/>
      <c r="H214" s="83"/>
      <c r="I214" s="79"/>
      <c r="J214" s="97"/>
    </row>
    <row r="215" spans="2:10" s="11" customFormat="1" ht="15">
      <c r="B215" s="15" t="s">
        <v>11</v>
      </c>
      <c r="C215" s="69" t="s">
        <v>100</v>
      </c>
      <c r="D215" s="14" t="s">
        <v>108</v>
      </c>
      <c r="E215" s="109"/>
      <c r="F215" s="81"/>
      <c r="G215" s="91">
        <f t="shared" ref="G215:G217" si="37">E215*F215</f>
        <v>0</v>
      </c>
      <c r="H215" s="85"/>
      <c r="I215" s="81"/>
      <c r="J215" s="95">
        <f t="shared" ref="J215:J217" si="38">H215*I215</f>
        <v>0</v>
      </c>
    </row>
    <row r="216" spans="2:10" s="11" customFormat="1" ht="15">
      <c r="B216" s="15" t="s">
        <v>12</v>
      </c>
      <c r="C216" s="69" t="s">
        <v>102</v>
      </c>
      <c r="D216" s="14" t="s">
        <v>108</v>
      </c>
      <c r="E216" s="109"/>
      <c r="F216" s="81"/>
      <c r="G216" s="91">
        <f t="shared" si="37"/>
        <v>0</v>
      </c>
      <c r="H216" s="85"/>
      <c r="I216" s="81"/>
      <c r="J216" s="95">
        <f t="shared" si="38"/>
        <v>0</v>
      </c>
    </row>
    <row r="217" spans="2:10" s="11" customFormat="1" ht="15">
      <c r="B217" s="15" t="s">
        <v>101</v>
      </c>
      <c r="C217" s="69" t="s">
        <v>103</v>
      </c>
      <c r="D217" s="14" t="s">
        <v>108</v>
      </c>
      <c r="E217" s="109"/>
      <c r="F217" s="81"/>
      <c r="G217" s="91">
        <f t="shared" si="37"/>
        <v>0</v>
      </c>
      <c r="H217" s="85"/>
      <c r="I217" s="81"/>
      <c r="J217" s="95">
        <f t="shared" si="38"/>
        <v>0</v>
      </c>
    </row>
    <row r="218" spans="2:10" s="11" customFormat="1" ht="15">
      <c r="B218" s="15"/>
      <c r="C218" s="69"/>
      <c r="D218" s="14"/>
      <c r="E218" s="109"/>
      <c r="F218" s="81"/>
      <c r="G218" s="91"/>
      <c r="H218" s="85"/>
      <c r="I218" s="81"/>
      <c r="J218" s="95"/>
    </row>
    <row r="219" spans="2:10" s="11" customFormat="1" ht="15.75">
      <c r="B219" s="61">
        <v>5</v>
      </c>
      <c r="C219" s="72" t="s">
        <v>29</v>
      </c>
      <c r="D219" s="62"/>
      <c r="E219" s="111"/>
      <c r="F219" s="79"/>
      <c r="G219" s="90"/>
      <c r="H219" s="83"/>
      <c r="I219" s="79"/>
      <c r="J219" s="97"/>
    </row>
    <row r="220" spans="2:10" s="11" customFormat="1" ht="15">
      <c r="B220" s="15" t="s">
        <v>14</v>
      </c>
      <c r="C220" s="69" t="s">
        <v>13</v>
      </c>
      <c r="D220" s="14" t="s">
        <v>108</v>
      </c>
      <c r="E220" s="109"/>
      <c r="F220" s="81"/>
      <c r="G220" s="91">
        <f t="shared" ref="G220:G222" si="39">E220*F220</f>
        <v>0</v>
      </c>
      <c r="H220" s="85"/>
      <c r="I220" s="81"/>
      <c r="J220" s="95">
        <f t="shared" ref="J220:J222" si="40">H220*I220</f>
        <v>0</v>
      </c>
    </row>
    <row r="221" spans="2:10" s="11" customFormat="1" ht="15">
      <c r="B221" s="15" t="s">
        <v>30</v>
      </c>
      <c r="C221" s="69" t="s">
        <v>194</v>
      </c>
      <c r="D221" s="14" t="s">
        <v>108</v>
      </c>
      <c r="E221" s="109"/>
      <c r="F221" s="81"/>
      <c r="G221" s="91">
        <f t="shared" si="39"/>
        <v>0</v>
      </c>
      <c r="H221" s="85"/>
      <c r="I221" s="81"/>
      <c r="J221" s="95">
        <f t="shared" si="40"/>
        <v>0</v>
      </c>
    </row>
    <row r="222" spans="2:10" s="11" customFormat="1" ht="15">
      <c r="B222" s="15" t="s">
        <v>95</v>
      </c>
      <c r="C222" s="69" t="s">
        <v>195</v>
      </c>
      <c r="D222" s="14" t="s">
        <v>108</v>
      </c>
      <c r="E222" s="109"/>
      <c r="F222" s="81"/>
      <c r="G222" s="91">
        <f t="shared" si="39"/>
        <v>0</v>
      </c>
      <c r="H222" s="85"/>
      <c r="I222" s="81"/>
      <c r="J222" s="95">
        <f t="shared" si="40"/>
        <v>0</v>
      </c>
    </row>
    <row r="223" spans="2:10" s="11" customFormat="1" ht="15.75" thickBot="1">
      <c r="B223" s="49"/>
      <c r="C223" s="78"/>
      <c r="D223" s="114"/>
      <c r="E223" s="112"/>
      <c r="F223" s="89"/>
      <c r="G223" s="93"/>
      <c r="H223" s="88"/>
      <c r="I223" s="89"/>
      <c r="J223" s="98"/>
    </row>
    <row r="224" spans="2:10" ht="16.5" thickBot="1">
      <c r="B224" s="19"/>
      <c r="C224" s="50" t="str">
        <f>CONCATENATE("TOTAL PRECIO ",C186)</f>
        <v>TOTAL PRECIO ESTACIÓN ECUADOR</v>
      </c>
      <c r="D224" s="222"/>
      <c r="E224" s="223"/>
      <c r="F224" s="223"/>
      <c r="G224" s="115">
        <f>SUM(G189:G223)</f>
        <v>0</v>
      </c>
      <c r="H224" s="222"/>
      <c r="I224" s="223"/>
      <c r="J224" s="116">
        <f>SUM(J189:J223)</f>
        <v>0</v>
      </c>
    </row>
    <row r="225" spans="2:10" ht="15">
      <c r="B225" s="17"/>
      <c r="C225" s="46"/>
      <c r="D225" s="17"/>
      <c r="E225" s="11"/>
      <c r="F225" s="11"/>
      <c r="G225" s="11"/>
      <c r="H225" s="11"/>
      <c r="I225" s="11"/>
      <c r="J225" s="11"/>
    </row>
    <row r="226" spans="2:10" ht="15.75" customHeight="1">
      <c r="B226" s="230" t="s">
        <v>3</v>
      </c>
      <c r="C226" s="230"/>
      <c r="D226" s="235"/>
      <c r="E226" s="235"/>
      <c r="F226" s="225"/>
      <c r="G226" s="225"/>
      <c r="I226" s="225"/>
      <c r="J226" s="225"/>
    </row>
    <row r="227" spans="2:10" ht="15.75">
      <c r="B227" s="230" t="s">
        <v>4</v>
      </c>
      <c r="C227" s="230"/>
      <c r="D227" s="230"/>
      <c r="E227" s="230"/>
      <c r="F227" s="225"/>
      <c r="G227" s="225"/>
      <c r="I227" s="225"/>
      <c r="J227" s="225"/>
    </row>
    <row r="228" spans="2:10" ht="15.75" customHeight="1">
      <c r="B228" s="230" t="s">
        <v>5</v>
      </c>
      <c r="C228" s="230"/>
      <c r="D228" s="231"/>
      <c r="E228" s="231"/>
      <c r="F228" s="226"/>
      <c r="G228" s="226"/>
      <c r="I228" s="226"/>
      <c r="J228" s="226"/>
    </row>
    <row r="231" spans="2:10" ht="16.5" thickBot="1">
      <c r="B231" s="24"/>
      <c r="C231" s="66" t="s">
        <v>213</v>
      </c>
      <c r="D231" s="22"/>
      <c r="E231" s="24"/>
      <c r="F231" s="25"/>
      <c r="G231" s="25"/>
      <c r="H231" s="24"/>
      <c r="I231" s="25"/>
      <c r="J231" s="25"/>
    </row>
    <row r="232" spans="2:10" s="12" customFormat="1" ht="21.75" customHeight="1" thickBot="1">
      <c r="B232" s="52" t="s">
        <v>0</v>
      </c>
      <c r="C232" s="232" t="s">
        <v>1</v>
      </c>
      <c r="D232" s="232" t="s">
        <v>2</v>
      </c>
      <c r="E232" s="227" t="s">
        <v>113</v>
      </c>
      <c r="F232" s="228"/>
      <c r="G232" s="234"/>
      <c r="H232" s="227" t="s">
        <v>116</v>
      </c>
      <c r="I232" s="228"/>
      <c r="J232" s="229"/>
    </row>
    <row r="233" spans="2:10" s="12" customFormat="1" ht="32.25" thickBot="1">
      <c r="B233" s="53" t="s">
        <v>36</v>
      </c>
      <c r="C233" s="233"/>
      <c r="D233" s="233"/>
      <c r="E233" s="128" t="s">
        <v>109</v>
      </c>
      <c r="F233" s="129" t="s">
        <v>111</v>
      </c>
      <c r="G233" s="130" t="s">
        <v>112</v>
      </c>
      <c r="H233" s="131" t="s">
        <v>109</v>
      </c>
      <c r="I233" s="129" t="s">
        <v>114</v>
      </c>
      <c r="J233" s="132" t="s">
        <v>115</v>
      </c>
    </row>
    <row r="234" spans="2:10" s="12" customFormat="1" ht="15.75">
      <c r="B234" s="63">
        <v>1</v>
      </c>
      <c r="C234" s="68" t="s">
        <v>22</v>
      </c>
      <c r="D234" s="60"/>
      <c r="E234" s="108"/>
      <c r="F234" s="100"/>
      <c r="G234" s="101"/>
      <c r="H234" s="99"/>
      <c r="I234" s="100"/>
      <c r="J234" s="102"/>
    </row>
    <row r="235" spans="2:10" s="12" customFormat="1" ht="15.75">
      <c r="B235" s="15" t="s">
        <v>23</v>
      </c>
      <c r="C235" s="69" t="s">
        <v>207</v>
      </c>
      <c r="D235" s="14" t="s">
        <v>108</v>
      </c>
      <c r="E235" s="109"/>
      <c r="F235" s="80"/>
      <c r="G235" s="91">
        <f>E235*F235</f>
        <v>0</v>
      </c>
      <c r="H235" s="85"/>
      <c r="I235" s="94"/>
      <c r="J235" s="95">
        <f>H235*I235</f>
        <v>0</v>
      </c>
    </row>
    <row r="236" spans="2:10" s="12" customFormat="1" ht="15.75">
      <c r="B236" s="15" t="s">
        <v>110</v>
      </c>
      <c r="C236" s="69" t="s">
        <v>208</v>
      </c>
      <c r="D236" s="14" t="s">
        <v>108</v>
      </c>
      <c r="E236" s="109"/>
      <c r="F236" s="80"/>
      <c r="G236" s="91">
        <f>E236*F236</f>
        <v>0</v>
      </c>
      <c r="H236" s="85"/>
      <c r="I236" s="94"/>
      <c r="J236" s="95">
        <f>H236*I236</f>
        <v>0</v>
      </c>
    </row>
    <row r="237" spans="2:10" s="12" customFormat="1" ht="15.75">
      <c r="B237" s="15" t="s">
        <v>117</v>
      </c>
      <c r="C237" s="70" t="s">
        <v>197</v>
      </c>
      <c r="D237" s="14" t="s">
        <v>108</v>
      </c>
      <c r="E237" s="109"/>
      <c r="F237" s="80"/>
      <c r="G237" s="91">
        <f>E237*F237</f>
        <v>0</v>
      </c>
      <c r="H237" s="85"/>
      <c r="I237" s="80"/>
      <c r="J237" s="95">
        <f>H237*I237</f>
        <v>0</v>
      </c>
    </row>
    <row r="238" spans="2:10" s="12" customFormat="1" ht="15.75" customHeight="1">
      <c r="B238" s="32"/>
      <c r="C238" s="71"/>
      <c r="D238" s="14"/>
      <c r="E238" s="109"/>
      <c r="F238" s="81"/>
      <c r="G238" s="91"/>
      <c r="H238" s="85"/>
      <c r="I238" s="81"/>
      <c r="J238" s="95"/>
    </row>
    <row r="239" spans="2:10" s="12" customFormat="1" ht="15.75">
      <c r="B239" s="61">
        <v>2</v>
      </c>
      <c r="C239" s="72" t="s">
        <v>15</v>
      </c>
      <c r="D239" s="62"/>
      <c r="E239" s="111"/>
      <c r="F239" s="79"/>
      <c r="G239" s="90"/>
      <c r="H239" s="83"/>
      <c r="I239" s="79"/>
      <c r="J239" s="97"/>
    </row>
    <row r="240" spans="2:10" s="16" customFormat="1" ht="15.75">
      <c r="B240" s="32" t="s">
        <v>8</v>
      </c>
      <c r="C240" s="73" t="s">
        <v>87</v>
      </c>
      <c r="D240" s="14"/>
      <c r="E240" s="109"/>
      <c r="F240" s="81"/>
      <c r="G240" s="91"/>
      <c r="H240" s="85"/>
      <c r="I240" s="81"/>
      <c r="J240" s="95"/>
    </row>
    <row r="241" spans="2:10" s="11" customFormat="1" ht="15">
      <c r="B241" s="15" t="s">
        <v>24</v>
      </c>
      <c r="C241" s="69" t="s">
        <v>129</v>
      </c>
      <c r="D241" s="14" t="s">
        <v>108</v>
      </c>
      <c r="E241" s="109"/>
      <c r="F241" s="81"/>
      <c r="G241" s="91">
        <f t="shared" ref="G241:G249" si="41">E241*F241</f>
        <v>0</v>
      </c>
      <c r="H241" s="85"/>
      <c r="I241" s="81"/>
      <c r="J241" s="95">
        <f t="shared" ref="J241:J249" si="42">H241*I241</f>
        <v>0</v>
      </c>
    </row>
    <row r="242" spans="2:10" s="11" customFormat="1" ht="15">
      <c r="B242" s="15" t="s">
        <v>25</v>
      </c>
      <c r="C242" s="69" t="s">
        <v>130</v>
      </c>
      <c r="D242" s="14" t="s">
        <v>108</v>
      </c>
      <c r="E242" s="109"/>
      <c r="F242" s="81"/>
      <c r="G242" s="91">
        <f t="shared" si="41"/>
        <v>0</v>
      </c>
      <c r="H242" s="85"/>
      <c r="I242" s="81"/>
      <c r="J242" s="95">
        <f t="shared" si="42"/>
        <v>0</v>
      </c>
    </row>
    <row r="243" spans="2:10" s="17" customFormat="1" ht="15">
      <c r="B243" s="15" t="s">
        <v>106</v>
      </c>
      <c r="C243" s="69" t="s">
        <v>80</v>
      </c>
      <c r="D243" s="14" t="s">
        <v>108</v>
      </c>
      <c r="E243" s="109"/>
      <c r="F243" s="81"/>
      <c r="G243" s="91">
        <f t="shared" si="41"/>
        <v>0</v>
      </c>
      <c r="H243" s="85"/>
      <c r="I243" s="81"/>
      <c r="J243" s="95">
        <f t="shared" si="42"/>
        <v>0</v>
      </c>
    </row>
    <row r="244" spans="2:10" s="17" customFormat="1" ht="15">
      <c r="B244" s="15" t="s">
        <v>88</v>
      </c>
      <c r="C244" s="69" t="s">
        <v>82</v>
      </c>
      <c r="D244" s="14" t="s">
        <v>108</v>
      </c>
      <c r="E244" s="109"/>
      <c r="F244" s="81"/>
      <c r="G244" s="91">
        <f t="shared" si="41"/>
        <v>0</v>
      </c>
      <c r="H244" s="85"/>
      <c r="I244" s="81"/>
      <c r="J244" s="95">
        <f t="shared" si="42"/>
        <v>0</v>
      </c>
    </row>
    <row r="245" spans="2:10" s="17" customFormat="1" ht="15">
      <c r="B245" s="15" t="s">
        <v>89</v>
      </c>
      <c r="C245" s="69" t="s">
        <v>81</v>
      </c>
      <c r="D245" s="14" t="s">
        <v>108</v>
      </c>
      <c r="E245" s="109"/>
      <c r="F245" s="81"/>
      <c r="G245" s="91">
        <f t="shared" si="41"/>
        <v>0</v>
      </c>
      <c r="H245" s="85"/>
      <c r="I245" s="81"/>
      <c r="J245" s="95">
        <f t="shared" si="42"/>
        <v>0</v>
      </c>
    </row>
    <row r="246" spans="2:10" s="17" customFormat="1" ht="15">
      <c r="B246" s="15" t="s">
        <v>90</v>
      </c>
      <c r="C246" s="69" t="s">
        <v>127</v>
      </c>
      <c r="D246" s="14" t="s">
        <v>108</v>
      </c>
      <c r="E246" s="109"/>
      <c r="F246" s="81"/>
      <c r="G246" s="91">
        <f t="shared" si="41"/>
        <v>0</v>
      </c>
      <c r="H246" s="85"/>
      <c r="I246" s="81"/>
      <c r="J246" s="95">
        <f t="shared" si="42"/>
        <v>0</v>
      </c>
    </row>
    <row r="247" spans="2:10" s="17" customFormat="1" ht="15">
      <c r="B247" s="15" t="s">
        <v>91</v>
      </c>
      <c r="C247" s="69" t="s">
        <v>126</v>
      </c>
      <c r="D247" s="14" t="s">
        <v>108</v>
      </c>
      <c r="E247" s="109"/>
      <c r="F247" s="81"/>
      <c r="G247" s="91">
        <f t="shared" si="41"/>
        <v>0</v>
      </c>
      <c r="H247" s="85"/>
      <c r="I247" s="81"/>
      <c r="J247" s="95">
        <f t="shared" si="42"/>
        <v>0</v>
      </c>
    </row>
    <row r="248" spans="2:10" s="17" customFormat="1" ht="15">
      <c r="B248" s="15" t="s">
        <v>92</v>
      </c>
      <c r="C248" s="69" t="s">
        <v>83</v>
      </c>
      <c r="D248" s="14" t="s">
        <v>108</v>
      </c>
      <c r="E248" s="109"/>
      <c r="F248" s="81"/>
      <c r="G248" s="91">
        <f t="shared" si="41"/>
        <v>0</v>
      </c>
      <c r="H248" s="85"/>
      <c r="I248" s="81"/>
      <c r="J248" s="95">
        <f t="shared" si="42"/>
        <v>0</v>
      </c>
    </row>
    <row r="249" spans="2:10" s="17" customFormat="1" ht="15">
      <c r="B249" s="15" t="s">
        <v>93</v>
      </c>
      <c r="C249" s="69" t="s">
        <v>140</v>
      </c>
      <c r="D249" s="14" t="s">
        <v>108</v>
      </c>
      <c r="E249" s="109"/>
      <c r="F249" s="81"/>
      <c r="G249" s="91">
        <f t="shared" si="41"/>
        <v>0</v>
      </c>
      <c r="H249" s="85"/>
      <c r="I249" s="81"/>
      <c r="J249" s="95">
        <f t="shared" si="42"/>
        <v>0</v>
      </c>
    </row>
    <row r="250" spans="2:10" s="11" customFormat="1" ht="15">
      <c r="B250" s="15"/>
      <c r="C250" s="74"/>
      <c r="D250" s="14"/>
      <c r="E250" s="109"/>
      <c r="F250" s="81"/>
      <c r="G250" s="91"/>
      <c r="H250" s="85"/>
      <c r="I250" s="81"/>
      <c r="J250" s="95"/>
    </row>
    <row r="251" spans="2:10" s="11" customFormat="1" ht="15.75">
      <c r="B251" s="61">
        <v>3</v>
      </c>
      <c r="C251" s="72" t="s">
        <v>96</v>
      </c>
      <c r="D251" s="62"/>
      <c r="E251" s="111"/>
      <c r="F251" s="79"/>
      <c r="G251" s="90"/>
      <c r="H251" s="83"/>
      <c r="I251" s="79"/>
      <c r="J251" s="97"/>
    </row>
    <row r="252" spans="2:10" s="11" customFormat="1" ht="15.75">
      <c r="B252" s="32" t="s">
        <v>10</v>
      </c>
      <c r="C252" s="73" t="s">
        <v>97</v>
      </c>
      <c r="D252" s="14"/>
      <c r="E252" s="109"/>
      <c r="F252" s="81"/>
      <c r="G252" s="91"/>
      <c r="H252" s="85"/>
      <c r="I252" s="81"/>
      <c r="J252" s="95"/>
    </row>
    <row r="253" spans="2:10" s="12" customFormat="1" ht="15.75">
      <c r="B253" s="15" t="s">
        <v>26</v>
      </c>
      <c r="C253" s="69" t="s">
        <v>84</v>
      </c>
      <c r="D253" s="14" t="s">
        <v>108</v>
      </c>
      <c r="E253" s="109"/>
      <c r="F253" s="81"/>
      <c r="G253" s="91">
        <f t="shared" ref="G253:G257" si="43">E253*F253</f>
        <v>0</v>
      </c>
      <c r="H253" s="85"/>
      <c r="I253" s="81"/>
      <c r="J253" s="95">
        <f t="shared" ref="J253:J257" si="44">H253*I253</f>
        <v>0</v>
      </c>
    </row>
    <row r="254" spans="2:10" s="11" customFormat="1" ht="15">
      <c r="B254" s="15" t="s">
        <v>27</v>
      </c>
      <c r="C254" s="69" t="s">
        <v>85</v>
      </c>
      <c r="D254" s="14" t="s">
        <v>108</v>
      </c>
      <c r="E254" s="109"/>
      <c r="F254" s="81"/>
      <c r="G254" s="91">
        <f t="shared" si="43"/>
        <v>0</v>
      </c>
      <c r="H254" s="85"/>
      <c r="I254" s="81"/>
      <c r="J254" s="95">
        <f t="shared" si="44"/>
        <v>0</v>
      </c>
    </row>
    <row r="255" spans="2:10" s="11" customFormat="1" ht="15">
      <c r="B255" s="15" t="s">
        <v>98</v>
      </c>
      <c r="C255" s="69" t="s">
        <v>86</v>
      </c>
      <c r="D255" s="14" t="s">
        <v>108</v>
      </c>
      <c r="E255" s="109"/>
      <c r="F255" s="81"/>
      <c r="G255" s="91">
        <f t="shared" si="43"/>
        <v>0</v>
      </c>
      <c r="H255" s="85"/>
      <c r="I255" s="81"/>
      <c r="J255" s="95">
        <f t="shared" si="44"/>
        <v>0</v>
      </c>
    </row>
    <row r="256" spans="2:10" s="11" customFormat="1" ht="15">
      <c r="B256" s="15" t="s">
        <v>99</v>
      </c>
      <c r="C256" s="69" t="s">
        <v>210</v>
      </c>
      <c r="D256" s="14" t="s">
        <v>108</v>
      </c>
      <c r="E256" s="109"/>
      <c r="F256" s="81"/>
      <c r="G256" s="91">
        <f t="shared" si="43"/>
        <v>0</v>
      </c>
      <c r="H256" s="85"/>
      <c r="I256" s="81"/>
      <c r="J256" s="95">
        <f t="shared" si="44"/>
        <v>0</v>
      </c>
    </row>
    <row r="257" spans="2:10" s="11" customFormat="1" ht="15">
      <c r="B257" s="15" t="s">
        <v>209</v>
      </c>
      <c r="C257" s="69" t="s">
        <v>232</v>
      </c>
      <c r="D257" s="14" t="s">
        <v>108</v>
      </c>
      <c r="E257" s="109"/>
      <c r="F257" s="81"/>
      <c r="G257" s="91">
        <f t="shared" si="43"/>
        <v>0</v>
      </c>
      <c r="H257" s="85"/>
      <c r="I257" s="81"/>
      <c r="J257" s="95">
        <f t="shared" si="44"/>
        <v>0</v>
      </c>
    </row>
    <row r="258" spans="2:10" s="11" customFormat="1" ht="15">
      <c r="B258" s="15"/>
      <c r="C258" s="75"/>
      <c r="D258" s="14"/>
      <c r="E258" s="109"/>
      <c r="F258" s="81"/>
      <c r="G258" s="91"/>
      <c r="H258" s="85"/>
      <c r="I258" s="81"/>
      <c r="J258" s="95"/>
    </row>
    <row r="259" spans="2:10" s="11" customFormat="1" ht="15.75">
      <c r="B259" s="61">
        <v>4</v>
      </c>
      <c r="C259" s="76" t="s">
        <v>28</v>
      </c>
      <c r="D259" s="62"/>
      <c r="E259" s="111"/>
      <c r="F259" s="79"/>
      <c r="G259" s="90"/>
      <c r="H259" s="83"/>
      <c r="I259" s="79"/>
      <c r="J259" s="97"/>
    </row>
    <row r="260" spans="2:10" s="11" customFormat="1" ht="15">
      <c r="B260" s="15" t="s">
        <v>11</v>
      </c>
      <c r="C260" s="69" t="s">
        <v>100</v>
      </c>
      <c r="D260" s="14" t="s">
        <v>108</v>
      </c>
      <c r="E260" s="109"/>
      <c r="F260" s="81"/>
      <c r="G260" s="91">
        <f t="shared" ref="G260:G262" si="45">E260*F260</f>
        <v>0</v>
      </c>
      <c r="H260" s="85"/>
      <c r="I260" s="81"/>
      <c r="J260" s="95">
        <f t="shared" ref="J260:J262" si="46">H260*I260</f>
        <v>0</v>
      </c>
    </row>
    <row r="261" spans="2:10" s="11" customFormat="1" ht="15">
      <c r="B261" s="15" t="s">
        <v>12</v>
      </c>
      <c r="C261" s="69" t="s">
        <v>102</v>
      </c>
      <c r="D261" s="14" t="s">
        <v>108</v>
      </c>
      <c r="E261" s="109"/>
      <c r="F261" s="81"/>
      <c r="G261" s="91">
        <f t="shared" si="45"/>
        <v>0</v>
      </c>
      <c r="H261" s="85"/>
      <c r="I261" s="81"/>
      <c r="J261" s="95">
        <f t="shared" si="46"/>
        <v>0</v>
      </c>
    </row>
    <row r="262" spans="2:10" s="11" customFormat="1" ht="15">
      <c r="B262" s="15" t="s">
        <v>101</v>
      </c>
      <c r="C262" s="69" t="s">
        <v>103</v>
      </c>
      <c r="D262" s="14" t="s">
        <v>108</v>
      </c>
      <c r="E262" s="109"/>
      <c r="F262" s="81"/>
      <c r="G262" s="91">
        <f t="shared" si="45"/>
        <v>0</v>
      </c>
      <c r="H262" s="85"/>
      <c r="I262" s="81"/>
      <c r="J262" s="95">
        <f t="shared" si="46"/>
        <v>0</v>
      </c>
    </row>
    <row r="263" spans="2:10" s="11" customFormat="1" ht="15">
      <c r="B263" s="15"/>
      <c r="C263" s="69"/>
      <c r="D263" s="14"/>
      <c r="E263" s="109"/>
      <c r="F263" s="81"/>
      <c r="G263" s="91"/>
      <c r="H263" s="85"/>
      <c r="I263" s="81"/>
      <c r="J263" s="95"/>
    </row>
    <row r="264" spans="2:10" s="11" customFormat="1" ht="15.75">
      <c r="B264" s="61">
        <v>5</v>
      </c>
      <c r="C264" s="72" t="s">
        <v>29</v>
      </c>
      <c r="D264" s="62"/>
      <c r="E264" s="111"/>
      <c r="F264" s="79"/>
      <c r="G264" s="90"/>
      <c r="H264" s="83"/>
      <c r="I264" s="79"/>
      <c r="J264" s="97"/>
    </row>
    <row r="265" spans="2:10" s="11" customFormat="1" ht="15">
      <c r="B265" s="15" t="s">
        <v>14</v>
      </c>
      <c r="C265" s="69" t="s">
        <v>13</v>
      </c>
      <c r="D265" s="14" t="s">
        <v>108</v>
      </c>
      <c r="E265" s="109"/>
      <c r="F265" s="81"/>
      <c r="G265" s="91">
        <f t="shared" ref="G265:G267" si="47">E265*F265</f>
        <v>0</v>
      </c>
      <c r="H265" s="85"/>
      <c r="I265" s="81"/>
      <c r="J265" s="95">
        <f t="shared" ref="J265:J267" si="48">H265*I265</f>
        <v>0</v>
      </c>
    </row>
    <row r="266" spans="2:10" s="11" customFormat="1" ht="15">
      <c r="B266" s="15" t="s">
        <v>30</v>
      </c>
      <c r="C266" s="69" t="s">
        <v>194</v>
      </c>
      <c r="D266" s="14" t="s">
        <v>108</v>
      </c>
      <c r="E266" s="109"/>
      <c r="F266" s="81"/>
      <c r="G266" s="91">
        <f t="shared" si="47"/>
        <v>0</v>
      </c>
      <c r="H266" s="85"/>
      <c r="I266" s="81"/>
      <c r="J266" s="95">
        <f t="shared" si="48"/>
        <v>0</v>
      </c>
    </row>
    <row r="267" spans="2:10" s="11" customFormat="1" ht="15">
      <c r="B267" s="15" t="s">
        <v>95</v>
      </c>
      <c r="C267" s="69" t="s">
        <v>195</v>
      </c>
      <c r="D267" s="14" t="s">
        <v>108</v>
      </c>
      <c r="E267" s="109"/>
      <c r="F267" s="81"/>
      <c r="G267" s="91">
        <f t="shared" si="47"/>
        <v>0</v>
      </c>
      <c r="H267" s="85"/>
      <c r="I267" s="81"/>
      <c r="J267" s="95">
        <f t="shared" si="48"/>
        <v>0</v>
      </c>
    </row>
    <row r="268" spans="2:10" s="11" customFormat="1" ht="15.75" thickBot="1">
      <c r="B268" s="49"/>
      <c r="C268" s="78"/>
      <c r="D268" s="114"/>
      <c r="E268" s="112"/>
      <c r="F268" s="89"/>
      <c r="G268" s="93"/>
      <c r="H268" s="88"/>
      <c r="I268" s="89"/>
      <c r="J268" s="98"/>
    </row>
    <row r="269" spans="2:10" ht="16.5" thickBot="1">
      <c r="B269" s="19"/>
      <c r="C269" s="50" t="str">
        <f>CONCATENATE("TOTAL PRECIO ",C231)</f>
        <v>TOTAL PRECIO ESTACIÓN SAN ALBERTO HURTADO</v>
      </c>
      <c r="D269" s="222"/>
      <c r="E269" s="223"/>
      <c r="F269" s="223"/>
      <c r="G269" s="115">
        <f>SUM(G234:G268)</f>
        <v>0</v>
      </c>
      <c r="H269" s="222"/>
      <c r="I269" s="223"/>
      <c r="J269" s="116">
        <f>SUM(J234:J268)</f>
        <v>0</v>
      </c>
    </row>
    <row r="270" spans="2:10" ht="15">
      <c r="B270" s="17"/>
      <c r="C270" s="46"/>
      <c r="D270" s="17"/>
      <c r="E270" s="11"/>
      <c r="F270" s="11"/>
      <c r="G270" s="11"/>
      <c r="H270" s="11"/>
      <c r="I270" s="11"/>
      <c r="J270" s="11"/>
    </row>
    <row r="271" spans="2:10" ht="15.75">
      <c r="B271" s="230" t="s">
        <v>3</v>
      </c>
      <c r="C271" s="230"/>
      <c r="D271" s="235"/>
      <c r="E271" s="235"/>
      <c r="F271" s="225"/>
      <c r="G271" s="225"/>
      <c r="I271" s="225"/>
      <c r="J271" s="225"/>
    </row>
    <row r="272" spans="2:10" ht="15.75">
      <c r="B272" s="230" t="s">
        <v>4</v>
      </c>
      <c r="C272" s="230"/>
      <c r="D272" s="230"/>
      <c r="E272" s="230"/>
      <c r="F272" s="225"/>
      <c r="G272" s="225"/>
      <c r="I272" s="225"/>
      <c r="J272" s="225"/>
    </row>
    <row r="273" spans="2:10" ht="15.75">
      <c r="B273" s="230" t="s">
        <v>5</v>
      </c>
      <c r="C273" s="230"/>
      <c r="D273" s="231"/>
      <c r="E273" s="231"/>
      <c r="F273" s="226"/>
      <c r="G273" s="226"/>
      <c r="I273" s="226"/>
      <c r="J273" s="226"/>
    </row>
    <row r="275" spans="2:10" ht="18">
      <c r="B275" s="236"/>
      <c r="C275" s="236"/>
      <c r="D275" s="41"/>
      <c r="E275" s="237"/>
      <c r="F275" s="237"/>
      <c r="G275" s="10"/>
      <c r="H275" s="237"/>
      <c r="I275" s="237"/>
      <c r="J275" s="10"/>
    </row>
    <row r="276" spans="2:10" ht="16.5" thickBot="1">
      <c r="B276" s="24"/>
      <c r="C276" s="66" t="s">
        <v>214</v>
      </c>
      <c r="D276" s="22"/>
      <c r="E276" s="24"/>
      <c r="F276" s="25"/>
      <c r="G276" s="25"/>
      <c r="H276" s="24"/>
      <c r="I276" s="25"/>
      <c r="J276" s="25"/>
    </row>
    <row r="277" spans="2:10" s="12" customFormat="1" ht="21.75" customHeight="1" thickBot="1">
      <c r="B277" s="52" t="s">
        <v>0</v>
      </c>
      <c r="C277" s="232" t="s">
        <v>1</v>
      </c>
      <c r="D277" s="232" t="s">
        <v>2</v>
      </c>
      <c r="E277" s="227" t="s">
        <v>113</v>
      </c>
      <c r="F277" s="228"/>
      <c r="G277" s="234"/>
      <c r="H277" s="227" t="s">
        <v>116</v>
      </c>
      <c r="I277" s="228"/>
      <c r="J277" s="229"/>
    </row>
    <row r="278" spans="2:10" s="12" customFormat="1" ht="32.25" thickBot="1">
      <c r="B278" s="53" t="s">
        <v>37</v>
      </c>
      <c r="C278" s="233"/>
      <c r="D278" s="233"/>
      <c r="E278" s="128" t="s">
        <v>109</v>
      </c>
      <c r="F278" s="129" t="s">
        <v>111</v>
      </c>
      <c r="G278" s="130" t="s">
        <v>112</v>
      </c>
      <c r="H278" s="131" t="s">
        <v>109</v>
      </c>
      <c r="I278" s="129" t="s">
        <v>114</v>
      </c>
      <c r="J278" s="132" t="s">
        <v>115</v>
      </c>
    </row>
    <row r="279" spans="2:10" s="12" customFormat="1" ht="15.75">
      <c r="B279" s="63">
        <v>1</v>
      </c>
      <c r="C279" s="68" t="s">
        <v>22</v>
      </c>
      <c r="D279" s="60"/>
      <c r="E279" s="108"/>
      <c r="F279" s="100"/>
      <c r="G279" s="101"/>
      <c r="H279" s="99"/>
      <c r="I279" s="100"/>
      <c r="J279" s="102"/>
    </row>
    <row r="280" spans="2:10" s="12" customFormat="1" ht="15.75">
      <c r="B280" s="15" t="s">
        <v>23</v>
      </c>
      <c r="C280" s="69" t="s">
        <v>207</v>
      </c>
      <c r="D280" s="14" t="s">
        <v>108</v>
      </c>
      <c r="E280" s="109"/>
      <c r="F280" s="80"/>
      <c r="G280" s="91">
        <f>E280*F280</f>
        <v>0</v>
      </c>
      <c r="H280" s="85"/>
      <c r="I280" s="94"/>
      <c r="J280" s="95">
        <f>H280*I280</f>
        <v>0</v>
      </c>
    </row>
    <row r="281" spans="2:10" s="12" customFormat="1" ht="15.75">
      <c r="B281" s="15" t="s">
        <v>110</v>
      </c>
      <c r="C281" s="69" t="s">
        <v>208</v>
      </c>
      <c r="D281" s="14" t="s">
        <v>108</v>
      </c>
      <c r="E281" s="109"/>
      <c r="F281" s="80"/>
      <c r="G281" s="91">
        <f>E281*F281</f>
        <v>0</v>
      </c>
      <c r="H281" s="85"/>
      <c r="I281" s="94"/>
      <c r="J281" s="95">
        <f>H281*I281</f>
        <v>0</v>
      </c>
    </row>
    <row r="282" spans="2:10" s="12" customFormat="1" ht="15.75">
      <c r="B282" s="15" t="s">
        <v>117</v>
      </c>
      <c r="C282" s="70" t="s">
        <v>197</v>
      </c>
      <c r="D282" s="14" t="s">
        <v>108</v>
      </c>
      <c r="E282" s="109"/>
      <c r="F282" s="80"/>
      <c r="G282" s="91">
        <f>E282*F282</f>
        <v>0</v>
      </c>
      <c r="H282" s="85"/>
      <c r="I282" s="80"/>
      <c r="J282" s="95">
        <f>H282*I282</f>
        <v>0</v>
      </c>
    </row>
    <row r="283" spans="2:10" s="12" customFormat="1" ht="15.75" customHeight="1">
      <c r="B283" s="32"/>
      <c r="C283" s="71"/>
      <c r="D283" s="14"/>
      <c r="E283" s="109"/>
      <c r="F283" s="81"/>
      <c r="G283" s="91"/>
      <c r="H283" s="85"/>
      <c r="I283" s="81"/>
      <c r="J283" s="95"/>
    </row>
    <row r="284" spans="2:10" s="12" customFormat="1" ht="15.75">
      <c r="B284" s="61">
        <v>2</v>
      </c>
      <c r="C284" s="72" t="s">
        <v>15</v>
      </c>
      <c r="D284" s="62"/>
      <c r="E284" s="111"/>
      <c r="F284" s="79"/>
      <c r="G284" s="90"/>
      <c r="H284" s="83"/>
      <c r="I284" s="79"/>
      <c r="J284" s="97"/>
    </row>
    <row r="285" spans="2:10" s="16" customFormat="1" ht="15.75">
      <c r="B285" s="32" t="s">
        <v>8</v>
      </c>
      <c r="C285" s="73" t="s">
        <v>87</v>
      </c>
      <c r="D285" s="14"/>
      <c r="E285" s="109"/>
      <c r="F285" s="81"/>
      <c r="G285" s="91"/>
      <c r="H285" s="85"/>
      <c r="I285" s="81"/>
      <c r="J285" s="95"/>
    </row>
    <row r="286" spans="2:10" s="11" customFormat="1" ht="15">
      <c r="B286" s="15" t="s">
        <v>24</v>
      </c>
      <c r="C286" s="69" t="s">
        <v>129</v>
      </c>
      <c r="D286" s="14" t="s">
        <v>108</v>
      </c>
      <c r="E286" s="109"/>
      <c r="F286" s="81"/>
      <c r="G286" s="91">
        <f t="shared" ref="G286:G294" si="49">E286*F286</f>
        <v>0</v>
      </c>
      <c r="H286" s="85"/>
      <c r="I286" s="81"/>
      <c r="J286" s="95">
        <f t="shared" ref="J286:J294" si="50">H286*I286</f>
        <v>0</v>
      </c>
    </row>
    <row r="287" spans="2:10" s="11" customFormat="1" ht="15">
      <c r="B287" s="15" t="s">
        <v>25</v>
      </c>
      <c r="C287" s="69" t="s">
        <v>130</v>
      </c>
      <c r="D287" s="14" t="s">
        <v>108</v>
      </c>
      <c r="E287" s="109"/>
      <c r="F287" s="81"/>
      <c r="G287" s="91">
        <f t="shared" si="49"/>
        <v>0</v>
      </c>
      <c r="H287" s="85"/>
      <c r="I287" s="81"/>
      <c r="J287" s="95">
        <f t="shared" si="50"/>
        <v>0</v>
      </c>
    </row>
    <row r="288" spans="2:10" s="17" customFormat="1" ht="15">
      <c r="B288" s="15" t="s">
        <v>106</v>
      </c>
      <c r="C288" s="69" t="s">
        <v>80</v>
      </c>
      <c r="D288" s="14" t="s">
        <v>108</v>
      </c>
      <c r="E288" s="109"/>
      <c r="F288" s="81"/>
      <c r="G288" s="91">
        <f t="shared" si="49"/>
        <v>0</v>
      </c>
      <c r="H288" s="85"/>
      <c r="I288" s="81"/>
      <c r="J288" s="95">
        <f t="shared" si="50"/>
        <v>0</v>
      </c>
    </row>
    <row r="289" spans="2:10" s="17" customFormat="1" ht="15">
      <c r="B289" s="15" t="s">
        <v>88</v>
      </c>
      <c r="C289" s="69" t="s">
        <v>82</v>
      </c>
      <c r="D289" s="14" t="s">
        <v>108</v>
      </c>
      <c r="E289" s="109"/>
      <c r="F289" s="81"/>
      <c r="G289" s="91">
        <f t="shared" si="49"/>
        <v>0</v>
      </c>
      <c r="H289" s="85"/>
      <c r="I289" s="81"/>
      <c r="J289" s="95">
        <f t="shared" si="50"/>
        <v>0</v>
      </c>
    </row>
    <row r="290" spans="2:10" s="17" customFormat="1" ht="15">
      <c r="B290" s="15" t="s">
        <v>89</v>
      </c>
      <c r="C290" s="69" t="s">
        <v>81</v>
      </c>
      <c r="D290" s="14" t="s">
        <v>108</v>
      </c>
      <c r="E290" s="109"/>
      <c r="F290" s="81"/>
      <c r="G290" s="91">
        <f t="shared" si="49"/>
        <v>0</v>
      </c>
      <c r="H290" s="85"/>
      <c r="I290" s="81"/>
      <c r="J290" s="95">
        <f t="shared" si="50"/>
        <v>0</v>
      </c>
    </row>
    <row r="291" spans="2:10" s="17" customFormat="1" ht="15">
      <c r="B291" s="15" t="s">
        <v>90</v>
      </c>
      <c r="C291" s="69" t="s">
        <v>127</v>
      </c>
      <c r="D291" s="14" t="s">
        <v>108</v>
      </c>
      <c r="E291" s="109"/>
      <c r="F291" s="81"/>
      <c r="G291" s="91">
        <f t="shared" si="49"/>
        <v>0</v>
      </c>
      <c r="H291" s="85"/>
      <c r="I291" s="81"/>
      <c r="J291" s="95">
        <f t="shared" si="50"/>
        <v>0</v>
      </c>
    </row>
    <row r="292" spans="2:10" s="17" customFormat="1" ht="15">
      <c r="B292" s="15" t="s">
        <v>91</v>
      </c>
      <c r="C292" s="69" t="s">
        <v>126</v>
      </c>
      <c r="D292" s="14" t="s">
        <v>108</v>
      </c>
      <c r="E292" s="109"/>
      <c r="F292" s="81"/>
      <c r="G292" s="91">
        <f t="shared" si="49"/>
        <v>0</v>
      </c>
      <c r="H292" s="85"/>
      <c r="I292" s="81"/>
      <c r="J292" s="95">
        <f t="shared" si="50"/>
        <v>0</v>
      </c>
    </row>
    <row r="293" spans="2:10" s="17" customFormat="1" ht="15">
      <c r="B293" s="15" t="s">
        <v>92</v>
      </c>
      <c r="C293" s="69" t="s">
        <v>83</v>
      </c>
      <c r="D293" s="14" t="s">
        <v>108</v>
      </c>
      <c r="E293" s="109"/>
      <c r="F293" s="81"/>
      <c r="G293" s="91">
        <f t="shared" si="49"/>
        <v>0</v>
      </c>
      <c r="H293" s="85"/>
      <c r="I293" s="81"/>
      <c r="J293" s="95">
        <f t="shared" si="50"/>
        <v>0</v>
      </c>
    </row>
    <row r="294" spans="2:10" s="17" customFormat="1" ht="15">
      <c r="B294" s="15" t="s">
        <v>93</v>
      </c>
      <c r="C294" s="69" t="s">
        <v>140</v>
      </c>
      <c r="D294" s="14" t="s">
        <v>108</v>
      </c>
      <c r="E294" s="109"/>
      <c r="F294" s="81"/>
      <c r="G294" s="91">
        <f t="shared" si="49"/>
        <v>0</v>
      </c>
      <c r="H294" s="85"/>
      <c r="I294" s="81"/>
      <c r="J294" s="95">
        <f t="shared" si="50"/>
        <v>0</v>
      </c>
    </row>
    <row r="295" spans="2:10" s="11" customFormat="1" ht="15">
      <c r="B295" s="15"/>
      <c r="C295" s="74"/>
      <c r="D295" s="14"/>
      <c r="E295" s="109"/>
      <c r="F295" s="81"/>
      <c r="G295" s="91"/>
      <c r="H295" s="85"/>
      <c r="I295" s="81"/>
      <c r="J295" s="95"/>
    </row>
    <row r="296" spans="2:10" s="11" customFormat="1" ht="15.75">
      <c r="B296" s="61">
        <v>3</v>
      </c>
      <c r="C296" s="72" t="s">
        <v>96</v>
      </c>
      <c r="D296" s="62"/>
      <c r="E296" s="111"/>
      <c r="F296" s="79"/>
      <c r="G296" s="90"/>
      <c r="H296" s="83"/>
      <c r="I296" s="79"/>
      <c r="J296" s="97"/>
    </row>
    <row r="297" spans="2:10" s="11" customFormat="1" ht="15.75">
      <c r="B297" s="32" t="s">
        <v>10</v>
      </c>
      <c r="C297" s="73" t="s">
        <v>97</v>
      </c>
      <c r="D297" s="14"/>
      <c r="E297" s="109"/>
      <c r="F297" s="81"/>
      <c r="G297" s="91"/>
      <c r="H297" s="85"/>
      <c r="I297" s="81"/>
      <c r="J297" s="95"/>
    </row>
    <row r="298" spans="2:10" s="12" customFormat="1" ht="15.75">
      <c r="B298" s="15" t="s">
        <v>26</v>
      </c>
      <c r="C298" s="69" t="s">
        <v>84</v>
      </c>
      <c r="D298" s="14" t="s">
        <v>108</v>
      </c>
      <c r="E298" s="109"/>
      <c r="F298" s="81"/>
      <c r="G298" s="91">
        <f t="shared" ref="G298:G302" si="51">E298*F298</f>
        <v>0</v>
      </c>
      <c r="H298" s="85"/>
      <c r="I298" s="81"/>
      <c r="J298" s="95">
        <f t="shared" ref="J298:J302" si="52">H298*I298</f>
        <v>0</v>
      </c>
    </row>
    <row r="299" spans="2:10" s="11" customFormat="1" ht="15">
      <c r="B299" s="15" t="s">
        <v>27</v>
      </c>
      <c r="C299" s="69" t="s">
        <v>85</v>
      </c>
      <c r="D299" s="14" t="s">
        <v>108</v>
      </c>
      <c r="E299" s="109"/>
      <c r="F299" s="81"/>
      <c r="G299" s="91">
        <f t="shared" si="51"/>
        <v>0</v>
      </c>
      <c r="H299" s="85"/>
      <c r="I299" s="81"/>
      <c r="J299" s="95">
        <f t="shared" si="52"/>
        <v>0</v>
      </c>
    </row>
    <row r="300" spans="2:10" s="11" customFormat="1" ht="15">
      <c r="B300" s="15" t="s">
        <v>98</v>
      </c>
      <c r="C300" s="69" t="s">
        <v>86</v>
      </c>
      <c r="D300" s="14" t="s">
        <v>108</v>
      </c>
      <c r="E300" s="109"/>
      <c r="F300" s="81"/>
      <c r="G300" s="91">
        <f t="shared" si="51"/>
        <v>0</v>
      </c>
      <c r="H300" s="85"/>
      <c r="I300" s="81"/>
      <c r="J300" s="95">
        <f t="shared" si="52"/>
        <v>0</v>
      </c>
    </row>
    <row r="301" spans="2:10" s="11" customFormat="1" ht="15">
      <c r="B301" s="15" t="s">
        <v>99</v>
      </c>
      <c r="C301" s="69" t="s">
        <v>210</v>
      </c>
      <c r="D301" s="14" t="s">
        <v>108</v>
      </c>
      <c r="E301" s="109"/>
      <c r="F301" s="81"/>
      <c r="G301" s="91">
        <f t="shared" si="51"/>
        <v>0</v>
      </c>
      <c r="H301" s="85"/>
      <c r="I301" s="81"/>
      <c r="J301" s="95">
        <f t="shared" si="52"/>
        <v>0</v>
      </c>
    </row>
    <row r="302" spans="2:10" s="11" customFormat="1" ht="15">
      <c r="B302" s="15" t="s">
        <v>209</v>
      </c>
      <c r="C302" s="69" t="s">
        <v>232</v>
      </c>
      <c r="D302" s="14" t="s">
        <v>108</v>
      </c>
      <c r="E302" s="109"/>
      <c r="F302" s="81"/>
      <c r="G302" s="91">
        <f t="shared" si="51"/>
        <v>0</v>
      </c>
      <c r="H302" s="85"/>
      <c r="I302" s="81"/>
      <c r="J302" s="95">
        <f t="shared" si="52"/>
        <v>0</v>
      </c>
    </row>
    <row r="303" spans="2:10" s="11" customFormat="1" ht="15">
      <c r="B303" s="15"/>
      <c r="C303" s="75"/>
      <c r="D303" s="14"/>
      <c r="E303" s="109"/>
      <c r="F303" s="81"/>
      <c r="G303" s="91"/>
      <c r="H303" s="85"/>
      <c r="I303" s="81"/>
      <c r="J303" s="95"/>
    </row>
    <row r="304" spans="2:10" s="11" customFormat="1" ht="15.75">
      <c r="B304" s="61">
        <v>4</v>
      </c>
      <c r="C304" s="76" t="s">
        <v>28</v>
      </c>
      <c r="D304" s="62"/>
      <c r="E304" s="111"/>
      <c r="F304" s="79"/>
      <c r="G304" s="90"/>
      <c r="H304" s="83"/>
      <c r="I304" s="79"/>
      <c r="J304" s="97"/>
    </row>
    <row r="305" spans="2:10" s="11" customFormat="1" ht="15">
      <c r="B305" s="15" t="s">
        <v>11</v>
      </c>
      <c r="C305" s="69" t="s">
        <v>100</v>
      </c>
      <c r="D305" s="14" t="s">
        <v>108</v>
      </c>
      <c r="E305" s="109"/>
      <c r="F305" s="81"/>
      <c r="G305" s="91">
        <f t="shared" ref="G305:G307" si="53">E305*F305</f>
        <v>0</v>
      </c>
      <c r="H305" s="85"/>
      <c r="I305" s="81"/>
      <c r="J305" s="95">
        <f t="shared" ref="J305:J307" si="54">H305*I305</f>
        <v>0</v>
      </c>
    </row>
    <row r="306" spans="2:10" s="11" customFormat="1" ht="15">
      <c r="B306" s="15" t="s">
        <v>12</v>
      </c>
      <c r="C306" s="69" t="s">
        <v>102</v>
      </c>
      <c r="D306" s="14" t="s">
        <v>108</v>
      </c>
      <c r="E306" s="109"/>
      <c r="F306" s="81"/>
      <c r="G306" s="91">
        <f t="shared" si="53"/>
        <v>0</v>
      </c>
      <c r="H306" s="85"/>
      <c r="I306" s="81"/>
      <c r="J306" s="95">
        <f t="shared" si="54"/>
        <v>0</v>
      </c>
    </row>
    <row r="307" spans="2:10" s="11" customFormat="1" ht="15">
      <c r="B307" s="15" t="s">
        <v>101</v>
      </c>
      <c r="C307" s="69" t="s">
        <v>103</v>
      </c>
      <c r="D307" s="14" t="s">
        <v>108</v>
      </c>
      <c r="E307" s="109"/>
      <c r="F307" s="81"/>
      <c r="G307" s="91">
        <f t="shared" si="53"/>
        <v>0</v>
      </c>
      <c r="H307" s="85"/>
      <c r="I307" s="81"/>
      <c r="J307" s="95">
        <f t="shared" si="54"/>
        <v>0</v>
      </c>
    </row>
    <row r="308" spans="2:10" s="11" customFormat="1" ht="15">
      <c r="B308" s="15"/>
      <c r="C308" s="69"/>
      <c r="D308" s="14"/>
      <c r="E308" s="109"/>
      <c r="F308" s="81"/>
      <c r="G308" s="91"/>
      <c r="H308" s="85"/>
      <c r="I308" s="81"/>
      <c r="J308" s="95"/>
    </row>
    <row r="309" spans="2:10" s="11" customFormat="1" ht="15.75">
      <c r="B309" s="61">
        <v>5</v>
      </c>
      <c r="C309" s="72" t="s">
        <v>29</v>
      </c>
      <c r="D309" s="62"/>
      <c r="E309" s="111"/>
      <c r="F309" s="79"/>
      <c r="G309" s="90"/>
      <c r="H309" s="83"/>
      <c r="I309" s="79"/>
      <c r="J309" s="97"/>
    </row>
    <row r="310" spans="2:10" s="11" customFormat="1" ht="15">
      <c r="B310" s="15" t="s">
        <v>14</v>
      </c>
      <c r="C310" s="69" t="s">
        <v>13</v>
      </c>
      <c r="D310" s="14" t="s">
        <v>108</v>
      </c>
      <c r="E310" s="109"/>
      <c r="F310" s="81"/>
      <c r="G310" s="91">
        <f t="shared" ref="G310:G312" si="55">E310*F310</f>
        <v>0</v>
      </c>
      <c r="H310" s="85"/>
      <c r="I310" s="81"/>
      <c r="J310" s="95">
        <f t="shared" ref="J310:J312" si="56">H310*I310</f>
        <v>0</v>
      </c>
    </row>
    <row r="311" spans="2:10" s="11" customFormat="1" ht="15">
      <c r="B311" s="15" t="s">
        <v>30</v>
      </c>
      <c r="C311" s="69" t="s">
        <v>194</v>
      </c>
      <c r="D311" s="14" t="s">
        <v>108</v>
      </c>
      <c r="E311" s="109"/>
      <c r="F311" s="81"/>
      <c r="G311" s="91">
        <f t="shared" si="55"/>
        <v>0</v>
      </c>
      <c r="H311" s="85"/>
      <c r="I311" s="81"/>
      <c r="J311" s="95">
        <f t="shared" si="56"/>
        <v>0</v>
      </c>
    </row>
    <row r="312" spans="2:10" s="11" customFormat="1" ht="15">
      <c r="B312" s="15" t="s">
        <v>95</v>
      </c>
      <c r="C312" s="69" t="s">
        <v>195</v>
      </c>
      <c r="D312" s="14" t="s">
        <v>108</v>
      </c>
      <c r="E312" s="109"/>
      <c r="F312" s="81"/>
      <c r="G312" s="91">
        <f t="shared" si="55"/>
        <v>0</v>
      </c>
      <c r="H312" s="85"/>
      <c r="I312" s="81"/>
      <c r="J312" s="95">
        <f t="shared" si="56"/>
        <v>0</v>
      </c>
    </row>
    <row r="313" spans="2:10" s="11" customFormat="1" ht="15.75" thickBot="1">
      <c r="B313" s="49"/>
      <c r="C313" s="78"/>
      <c r="D313" s="114"/>
      <c r="E313" s="112"/>
      <c r="F313" s="89"/>
      <c r="G313" s="93"/>
      <c r="H313" s="88"/>
      <c r="I313" s="89"/>
      <c r="J313" s="98"/>
    </row>
    <row r="314" spans="2:10" ht="16.5" thickBot="1">
      <c r="B314" s="19"/>
      <c r="C314" s="50" t="str">
        <f>CONCATENATE("TOTAL PRECIO ",C276)</f>
        <v>TOTAL PRECIO ESTACIÓN UNIVERSIDAD DE SANTIAGO</v>
      </c>
      <c r="D314" s="222"/>
      <c r="E314" s="223"/>
      <c r="F314" s="223"/>
      <c r="G314" s="115">
        <f>SUM(G279:G313)</f>
        <v>0</v>
      </c>
      <c r="H314" s="222"/>
      <c r="I314" s="223"/>
      <c r="J314" s="116">
        <f>SUM(J279:J313)</f>
        <v>0</v>
      </c>
    </row>
    <row r="315" spans="2:10" ht="15">
      <c r="B315" s="17"/>
      <c r="C315" s="46"/>
      <c r="D315" s="17"/>
      <c r="E315" s="11"/>
      <c r="F315" s="11"/>
      <c r="G315" s="11"/>
      <c r="H315" s="11"/>
      <c r="I315" s="11"/>
      <c r="J315" s="11"/>
    </row>
    <row r="316" spans="2:10" ht="15.75">
      <c r="B316" s="230" t="s">
        <v>3</v>
      </c>
      <c r="C316" s="230"/>
      <c r="D316" s="235"/>
      <c r="E316" s="235"/>
      <c r="F316" s="225"/>
      <c r="G316" s="225"/>
      <c r="I316" s="225"/>
      <c r="J316" s="225"/>
    </row>
    <row r="317" spans="2:10" ht="15.75">
      <c r="B317" s="230" t="s">
        <v>4</v>
      </c>
      <c r="C317" s="230"/>
      <c r="D317" s="230"/>
      <c r="E317" s="230"/>
      <c r="F317" s="225"/>
      <c r="G317" s="225"/>
      <c r="I317" s="225"/>
      <c r="J317" s="225"/>
    </row>
    <row r="318" spans="2:10" ht="15.75">
      <c r="B318" s="230" t="s">
        <v>5</v>
      </c>
      <c r="C318" s="230"/>
      <c r="D318" s="231"/>
      <c r="E318" s="231"/>
      <c r="F318" s="226"/>
      <c r="G318" s="226"/>
      <c r="I318" s="226"/>
      <c r="J318" s="226"/>
    </row>
    <row r="321" spans="2:10" ht="16.5" thickBot="1">
      <c r="B321" s="24"/>
      <c r="C321" s="66" t="s">
        <v>215</v>
      </c>
      <c r="D321" s="22"/>
      <c r="E321" s="24"/>
      <c r="F321" s="25"/>
      <c r="G321" s="25"/>
      <c r="H321" s="24"/>
      <c r="I321" s="25"/>
      <c r="J321" s="25"/>
    </row>
    <row r="322" spans="2:10" s="12" customFormat="1" ht="21.75" customHeight="1" thickBot="1">
      <c r="B322" s="52" t="s">
        <v>0</v>
      </c>
      <c r="C322" s="232" t="s">
        <v>1</v>
      </c>
      <c r="D322" s="232" t="s">
        <v>2</v>
      </c>
      <c r="E322" s="227" t="s">
        <v>113</v>
      </c>
      <c r="F322" s="228"/>
      <c r="G322" s="234"/>
      <c r="H322" s="227" t="s">
        <v>116</v>
      </c>
      <c r="I322" s="228"/>
      <c r="J322" s="229"/>
    </row>
    <row r="323" spans="2:10" s="12" customFormat="1" ht="32.25" thickBot="1">
      <c r="B323" s="53" t="s">
        <v>38</v>
      </c>
      <c r="C323" s="233"/>
      <c r="D323" s="233"/>
      <c r="E323" s="128" t="s">
        <v>109</v>
      </c>
      <c r="F323" s="129" t="s">
        <v>111</v>
      </c>
      <c r="G323" s="130" t="s">
        <v>112</v>
      </c>
      <c r="H323" s="131" t="s">
        <v>109</v>
      </c>
      <c r="I323" s="129" t="s">
        <v>114</v>
      </c>
      <c r="J323" s="132" t="s">
        <v>115</v>
      </c>
    </row>
    <row r="324" spans="2:10" s="12" customFormat="1" ht="15.75">
      <c r="B324" s="63">
        <v>1</v>
      </c>
      <c r="C324" s="68" t="s">
        <v>22</v>
      </c>
      <c r="D324" s="60"/>
      <c r="E324" s="108"/>
      <c r="F324" s="100"/>
      <c r="G324" s="101"/>
      <c r="H324" s="99"/>
      <c r="I324" s="100"/>
      <c r="J324" s="102"/>
    </row>
    <row r="325" spans="2:10" s="12" customFormat="1" ht="15.75">
      <c r="B325" s="15" t="s">
        <v>23</v>
      </c>
      <c r="C325" s="69" t="s">
        <v>207</v>
      </c>
      <c r="D325" s="14" t="s">
        <v>108</v>
      </c>
      <c r="E325" s="109"/>
      <c r="F325" s="80"/>
      <c r="G325" s="91">
        <f>E325*F325</f>
        <v>0</v>
      </c>
      <c r="H325" s="85"/>
      <c r="I325" s="94"/>
      <c r="J325" s="95">
        <f>H325*I325</f>
        <v>0</v>
      </c>
    </row>
    <row r="326" spans="2:10" s="12" customFormat="1" ht="15.75">
      <c r="B326" s="15" t="s">
        <v>110</v>
      </c>
      <c r="C326" s="69" t="s">
        <v>208</v>
      </c>
      <c r="D326" s="14" t="s">
        <v>108</v>
      </c>
      <c r="E326" s="109"/>
      <c r="F326" s="80"/>
      <c r="G326" s="91">
        <f>E326*F326</f>
        <v>0</v>
      </c>
      <c r="H326" s="85"/>
      <c r="I326" s="94"/>
      <c r="J326" s="95">
        <f>H326*I326</f>
        <v>0</v>
      </c>
    </row>
    <row r="327" spans="2:10" s="12" customFormat="1" ht="15.75">
      <c r="B327" s="15" t="s">
        <v>117</v>
      </c>
      <c r="C327" s="70" t="s">
        <v>197</v>
      </c>
      <c r="D327" s="14" t="s">
        <v>108</v>
      </c>
      <c r="E327" s="109"/>
      <c r="F327" s="80"/>
      <c r="G327" s="91">
        <f>E327*F327</f>
        <v>0</v>
      </c>
      <c r="H327" s="85"/>
      <c r="I327" s="80"/>
      <c r="J327" s="95">
        <f>H327*I327</f>
        <v>0</v>
      </c>
    </row>
    <row r="328" spans="2:10" s="12" customFormat="1" ht="15.75" customHeight="1">
      <c r="B328" s="32"/>
      <c r="C328" s="71"/>
      <c r="D328" s="14"/>
      <c r="E328" s="109"/>
      <c r="F328" s="81"/>
      <c r="G328" s="91"/>
      <c r="H328" s="85"/>
      <c r="I328" s="81"/>
      <c r="J328" s="95"/>
    </row>
    <row r="329" spans="2:10" s="12" customFormat="1" ht="15.75">
      <c r="B329" s="61">
        <v>2</v>
      </c>
      <c r="C329" s="72" t="s">
        <v>15</v>
      </c>
      <c r="D329" s="62"/>
      <c r="E329" s="111"/>
      <c r="F329" s="79"/>
      <c r="G329" s="90"/>
      <c r="H329" s="83"/>
      <c r="I329" s="79"/>
      <c r="J329" s="97"/>
    </row>
    <row r="330" spans="2:10" s="16" customFormat="1" ht="15.75">
      <c r="B330" s="32" t="s">
        <v>8</v>
      </c>
      <c r="C330" s="73" t="s">
        <v>87</v>
      </c>
      <c r="D330" s="14"/>
      <c r="E330" s="109"/>
      <c r="F330" s="81"/>
      <c r="G330" s="91"/>
      <c r="H330" s="85"/>
      <c r="I330" s="81"/>
      <c r="J330" s="95"/>
    </row>
    <row r="331" spans="2:10" s="11" customFormat="1" ht="15">
      <c r="B331" s="15" t="s">
        <v>24</v>
      </c>
      <c r="C331" s="69" t="s">
        <v>129</v>
      </c>
      <c r="D331" s="14" t="s">
        <v>108</v>
      </c>
      <c r="E331" s="109"/>
      <c r="F331" s="81"/>
      <c r="G331" s="91">
        <f t="shared" ref="G331:G339" si="57">E331*F331</f>
        <v>0</v>
      </c>
      <c r="H331" s="85"/>
      <c r="I331" s="81"/>
      <c r="J331" s="95">
        <f t="shared" ref="J331:J339" si="58">H331*I331</f>
        <v>0</v>
      </c>
    </row>
    <row r="332" spans="2:10" s="11" customFormat="1" ht="15">
      <c r="B332" s="15" t="s">
        <v>25</v>
      </c>
      <c r="C332" s="69" t="s">
        <v>130</v>
      </c>
      <c r="D332" s="14" t="s">
        <v>108</v>
      </c>
      <c r="E332" s="109"/>
      <c r="F332" s="81"/>
      <c r="G332" s="91">
        <f t="shared" si="57"/>
        <v>0</v>
      </c>
      <c r="H332" s="85"/>
      <c r="I332" s="81"/>
      <c r="J332" s="95">
        <f t="shared" si="58"/>
        <v>0</v>
      </c>
    </row>
    <row r="333" spans="2:10" s="17" customFormat="1" ht="15">
      <c r="B333" s="15" t="s">
        <v>106</v>
      </c>
      <c r="C333" s="69" t="s">
        <v>80</v>
      </c>
      <c r="D333" s="14" t="s">
        <v>108</v>
      </c>
      <c r="E333" s="109"/>
      <c r="F333" s="81"/>
      <c r="G333" s="91">
        <f t="shared" si="57"/>
        <v>0</v>
      </c>
      <c r="H333" s="85"/>
      <c r="I333" s="81"/>
      <c r="J333" s="95">
        <f t="shared" si="58"/>
        <v>0</v>
      </c>
    </row>
    <row r="334" spans="2:10" s="17" customFormat="1" ht="15">
      <c r="B334" s="15" t="s">
        <v>88</v>
      </c>
      <c r="C334" s="69" t="s">
        <v>82</v>
      </c>
      <c r="D334" s="14" t="s">
        <v>108</v>
      </c>
      <c r="E334" s="109"/>
      <c r="F334" s="81"/>
      <c r="G334" s="91">
        <f t="shared" si="57"/>
        <v>0</v>
      </c>
      <c r="H334" s="85"/>
      <c r="I334" s="81"/>
      <c r="J334" s="95">
        <f t="shared" si="58"/>
        <v>0</v>
      </c>
    </row>
    <row r="335" spans="2:10" s="17" customFormat="1" ht="15">
      <c r="B335" s="15" t="s">
        <v>89</v>
      </c>
      <c r="C335" s="69" t="s">
        <v>81</v>
      </c>
      <c r="D335" s="14" t="s">
        <v>108</v>
      </c>
      <c r="E335" s="109"/>
      <c r="F335" s="81"/>
      <c r="G335" s="91">
        <f t="shared" si="57"/>
        <v>0</v>
      </c>
      <c r="H335" s="85"/>
      <c r="I335" s="81"/>
      <c r="J335" s="95">
        <f t="shared" si="58"/>
        <v>0</v>
      </c>
    </row>
    <row r="336" spans="2:10" s="17" customFormat="1" ht="15">
      <c r="B336" s="15" t="s">
        <v>90</v>
      </c>
      <c r="C336" s="69" t="s">
        <v>127</v>
      </c>
      <c r="D336" s="14" t="s">
        <v>108</v>
      </c>
      <c r="E336" s="109"/>
      <c r="F336" s="81"/>
      <c r="G336" s="91">
        <f t="shared" si="57"/>
        <v>0</v>
      </c>
      <c r="H336" s="85"/>
      <c r="I336" s="81"/>
      <c r="J336" s="95">
        <f t="shared" si="58"/>
        <v>0</v>
      </c>
    </row>
    <row r="337" spans="2:10" s="17" customFormat="1" ht="15">
      <c r="B337" s="15" t="s">
        <v>91</v>
      </c>
      <c r="C337" s="69" t="s">
        <v>126</v>
      </c>
      <c r="D337" s="14" t="s">
        <v>108</v>
      </c>
      <c r="E337" s="109"/>
      <c r="F337" s="81"/>
      <c r="G337" s="91">
        <f t="shared" si="57"/>
        <v>0</v>
      </c>
      <c r="H337" s="85"/>
      <c r="I337" s="81"/>
      <c r="J337" s="95">
        <f t="shared" si="58"/>
        <v>0</v>
      </c>
    </row>
    <row r="338" spans="2:10" s="17" customFormat="1" ht="15">
      <c r="B338" s="15" t="s">
        <v>92</v>
      </c>
      <c r="C338" s="69" t="s">
        <v>83</v>
      </c>
      <c r="D338" s="14" t="s">
        <v>108</v>
      </c>
      <c r="E338" s="109"/>
      <c r="F338" s="81"/>
      <c r="G338" s="91">
        <f t="shared" si="57"/>
        <v>0</v>
      </c>
      <c r="H338" s="85"/>
      <c r="I338" s="81"/>
      <c r="J338" s="95">
        <f t="shared" si="58"/>
        <v>0</v>
      </c>
    </row>
    <row r="339" spans="2:10" s="17" customFormat="1" ht="15">
      <c r="B339" s="15" t="s">
        <v>93</v>
      </c>
      <c r="C339" s="69" t="s">
        <v>140</v>
      </c>
      <c r="D339" s="14" t="s">
        <v>108</v>
      </c>
      <c r="E339" s="109"/>
      <c r="F339" s="81"/>
      <c r="G339" s="91">
        <f t="shared" si="57"/>
        <v>0</v>
      </c>
      <c r="H339" s="85"/>
      <c r="I339" s="81"/>
      <c r="J339" s="95">
        <f t="shared" si="58"/>
        <v>0</v>
      </c>
    </row>
    <row r="340" spans="2:10" s="11" customFormat="1" ht="15">
      <c r="B340" s="15"/>
      <c r="C340" s="74"/>
      <c r="D340" s="14"/>
      <c r="E340" s="109"/>
      <c r="F340" s="81"/>
      <c r="G340" s="91"/>
      <c r="H340" s="85"/>
      <c r="I340" s="81"/>
      <c r="J340" s="95"/>
    </row>
    <row r="341" spans="2:10" s="11" customFormat="1" ht="15.75">
      <c r="B341" s="61">
        <v>3</v>
      </c>
      <c r="C341" s="72" t="s">
        <v>96</v>
      </c>
      <c r="D341" s="62"/>
      <c r="E341" s="111"/>
      <c r="F341" s="79"/>
      <c r="G341" s="90"/>
      <c r="H341" s="83"/>
      <c r="I341" s="79"/>
      <c r="J341" s="97"/>
    </row>
    <row r="342" spans="2:10" s="11" customFormat="1" ht="15.75">
      <c r="B342" s="32" t="s">
        <v>10</v>
      </c>
      <c r="C342" s="73" t="s">
        <v>97</v>
      </c>
      <c r="D342" s="14"/>
      <c r="E342" s="109"/>
      <c r="F342" s="81"/>
      <c r="G342" s="91"/>
      <c r="H342" s="85"/>
      <c r="I342" s="81"/>
      <c r="J342" s="95"/>
    </row>
    <row r="343" spans="2:10" s="12" customFormat="1" ht="15.75">
      <c r="B343" s="15" t="s">
        <v>26</v>
      </c>
      <c r="C343" s="69" t="s">
        <v>84</v>
      </c>
      <c r="D343" s="14" t="s">
        <v>108</v>
      </c>
      <c r="E343" s="109"/>
      <c r="F343" s="81"/>
      <c r="G343" s="91">
        <f t="shared" ref="G343:G347" si="59">E343*F343</f>
        <v>0</v>
      </c>
      <c r="H343" s="85"/>
      <c r="I343" s="81"/>
      <c r="J343" s="95">
        <f t="shared" ref="J343:J347" si="60">H343*I343</f>
        <v>0</v>
      </c>
    </row>
    <row r="344" spans="2:10" s="11" customFormat="1" ht="15">
      <c r="B344" s="15" t="s">
        <v>27</v>
      </c>
      <c r="C344" s="69" t="s">
        <v>85</v>
      </c>
      <c r="D344" s="14" t="s">
        <v>108</v>
      </c>
      <c r="E344" s="109"/>
      <c r="F344" s="81"/>
      <c r="G344" s="91">
        <f t="shared" si="59"/>
        <v>0</v>
      </c>
      <c r="H344" s="85"/>
      <c r="I344" s="81"/>
      <c r="J344" s="95">
        <f t="shared" si="60"/>
        <v>0</v>
      </c>
    </row>
    <row r="345" spans="2:10" s="11" customFormat="1" ht="15">
      <c r="B345" s="15" t="s">
        <v>98</v>
      </c>
      <c r="C345" s="69" t="s">
        <v>86</v>
      </c>
      <c r="D345" s="14" t="s">
        <v>108</v>
      </c>
      <c r="E345" s="109"/>
      <c r="F345" s="81"/>
      <c r="G345" s="91">
        <f t="shared" si="59"/>
        <v>0</v>
      </c>
      <c r="H345" s="85"/>
      <c r="I345" s="81"/>
      <c r="J345" s="95">
        <f t="shared" si="60"/>
        <v>0</v>
      </c>
    </row>
    <row r="346" spans="2:10" s="11" customFormat="1" ht="15">
      <c r="B346" s="15" t="s">
        <v>99</v>
      </c>
      <c r="C346" s="69" t="s">
        <v>210</v>
      </c>
      <c r="D346" s="14" t="s">
        <v>108</v>
      </c>
      <c r="E346" s="109"/>
      <c r="F346" s="81"/>
      <c r="G346" s="91">
        <f t="shared" si="59"/>
        <v>0</v>
      </c>
      <c r="H346" s="85"/>
      <c r="I346" s="81"/>
      <c r="J346" s="95">
        <f t="shared" si="60"/>
        <v>0</v>
      </c>
    </row>
    <row r="347" spans="2:10" s="11" customFormat="1" ht="15">
      <c r="B347" s="15" t="s">
        <v>209</v>
      </c>
      <c r="C347" s="69" t="s">
        <v>232</v>
      </c>
      <c r="D347" s="14" t="s">
        <v>108</v>
      </c>
      <c r="E347" s="109"/>
      <c r="F347" s="81"/>
      <c r="G347" s="91">
        <f t="shared" si="59"/>
        <v>0</v>
      </c>
      <c r="H347" s="85"/>
      <c r="I347" s="81"/>
      <c r="J347" s="95">
        <f t="shared" si="60"/>
        <v>0</v>
      </c>
    </row>
    <row r="348" spans="2:10" s="11" customFormat="1" ht="15">
      <c r="B348" s="15"/>
      <c r="C348" s="75"/>
      <c r="D348" s="14"/>
      <c r="E348" s="109"/>
      <c r="F348" s="81"/>
      <c r="G348" s="91"/>
      <c r="H348" s="85"/>
      <c r="I348" s="81"/>
      <c r="J348" s="95"/>
    </row>
    <row r="349" spans="2:10" s="11" customFormat="1" ht="15.75">
      <c r="B349" s="61">
        <v>4</v>
      </c>
      <c r="C349" s="76" t="s">
        <v>28</v>
      </c>
      <c r="D349" s="62"/>
      <c r="E349" s="111"/>
      <c r="F349" s="79"/>
      <c r="G349" s="90"/>
      <c r="H349" s="83"/>
      <c r="I349" s="79"/>
      <c r="J349" s="97"/>
    </row>
    <row r="350" spans="2:10" s="11" customFormat="1" ht="15">
      <c r="B350" s="15" t="s">
        <v>11</v>
      </c>
      <c r="C350" s="69" t="s">
        <v>100</v>
      </c>
      <c r="D350" s="14" t="s">
        <v>108</v>
      </c>
      <c r="E350" s="109"/>
      <c r="F350" s="81"/>
      <c r="G350" s="91">
        <f t="shared" ref="G350:G352" si="61">E350*F350</f>
        <v>0</v>
      </c>
      <c r="H350" s="85"/>
      <c r="I350" s="81"/>
      <c r="J350" s="95">
        <f t="shared" ref="J350:J352" si="62">H350*I350</f>
        <v>0</v>
      </c>
    </row>
    <row r="351" spans="2:10" s="11" customFormat="1" ht="15">
      <c r="B351" s="15" t="s">
        <v>12</v>
      </c>
      <c r="C351" s="69" t="s">
        <v>102</v>
      </c>
      <c r="D351" s="14" t="s">
        <v>108</v>
      </c>
      <c r="E351" s="109"/>
      <c r="F351" s="81"/>
      <c r="G351" s="91">
        <f t="shared" si="61"/>
        <v>0</v>
      </c>
      <c r="H351" s="85"/>
      <c r="I351" s="81"/>
      <c r="J351" s="95">
        <f t="shared" si="62"/>
        <v>0</v>
      </c>
    </row>
    <row r="352" spans="2:10" s="11" customFormat="1" ht="15">
      <c r="B352" s="15" t="s">
        <v>101</v>
      </c>
      <c r="C352" s="69" t="s">
        <v>103</v>
      </c>
      <c r="D352" s="14" t="s">
        <v>108</v>
      </c>
      <c r="E352" s="109"/>
      <c r="F352" s="81"/>
      <c r="G352" s="91">
        <f t="shared" si="61"/>
        <v>0</v>
      </c>
      <c r="H352" s="85"/>
      <c r="I352" s="81"/>
      <c r="J352" s="95">
        <f t="shared" si="62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63">E355*F355</f>
        <v>0</v>
      </c>
      <c r="H355" s="85"/>
      <c r="I355" s="81"/>
      <c r="J355" s="95">
        <f t="shared" ref="J355:J357" si="64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63"/>
        <v>0</v>
      </c>
      <c r="H356" s="85"/>
      <c r="I356" s="81"/>
      <c r="J356" s="95">
        <f t="shared" si="64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63"/>
        <v>0</v>
      </c>
      <c r="H357" s="85"/>
      <c r="I357" s="81"/>
      <c r="J357" s="95">
        <f t="shared" si="64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ht="16.5" thickBot="1">
      <c r="B359" s="19"/>
      <c r="C359" s="50" t="str">
        <f>CONCATENATE("TOTAL PRECIO ",C321)</f>
        <v>TOTAL PRECIO ESTACIÓN ESTACIÓN CENTRAL</v>
      </c>
      <c r="D359" s="222"/>
      <c r="E359" s="223"/>
      <c r="F359" s="223"/>
      <c r="G359" s="115">
        <f>SUM(G324:G358)</f>
        <v>0</v>
      </c>
      <c r="H359" s="222"/>
      <c r="I359" s="223"/>
      <c r="J359" s="116">
        <f>SUM(J324:J358)</f>
        <v>0</v>
      </c>
    </row>
    <row r="360" spans="2:10" ht="15">
      <c r="B360" s="17"/>
      <c r="C360" s="46"/>
      <c r="D360" s="17"/>
      <c r="E360" s="11"/>
      <c r="F360" s="11"/>
      <c r="G360" s="11"/>
      <c r="H360" s="11"/>
      <c r="I360" s="11"/>
      <c r="J360" s="11"/>
    </row>
    <row r="361" spans="2:10" ht="15.75">
      <c r="B361" s="230" t="s">
        <v>3</v>
      </c>
      <c r="C361" s="230"/>
      <c r="D361" s="235"/>
      <c r="E361" s="235"/>
      <c r="F361" s="225"/>
      <c r="G361" s="225"/>
      <c r="I361" s="225"/>
      <c r="J361" s="225"/>
    </row>
    <row r="362" spans="2:10" ht="15.75">
      <c r="B362" s="230" t="s">
        <v>4</v>
      </c>
      <c r="C362" s="230"/>
      <c r="D362" s="230"/>
      <c r="E362" s="230"/>
      <c r="F362" s="225"/>
      <c r="G362" s="225"/>
      <c r="I362" s="225"/>
      <c r="J362" s="225"/>
    </row>
    <row r="363" spans="2:10" ht="15.75">
      <c r="B363" s="230" t="s">
        <v>5</v>
      </c>
      <c r="C363" s="230"/>
      <c r="D363" s="231"/>
      <c r="E363" s="231"/>
      <c r="F363" s="226"/>
      <c r="G363" s="226"/>
      <c r="I363" s="226"/>
      <c r="J363" s="226"/>
    </row>
    <row r="365" spans="2:10" ht="18">
      <c r="B365" s="236"/>
      <c r="C365" s="236"/>
      <c r="D365" s="41"/>
      <c r="E365" s="237"/>
      <c r="F365" s="237"/>
      <c r="G365" s="10"/>
      <c r="H365" s="237"/>
      <c r="I365" s="237"/>
      <c r="J365" s="10"/>
    </row>
    <row r="366" spans="2:10" ht="16.5" thickBot="1">
      <c r="B366" s="24"/>
      <c r="C366" s="66" t="s">
        <v>216</v>
      </c>
      <c r="D366" s="22"/>
      <c r="E366" s="24"/>
      <c r="F366" s="25"/>
      <c r="G366" s="25"/>
      <c r="H366" s="24"/>
      <c r="I366" s="25"/>
      <c r="J366" s="25"/>
    </row>
    <row r="367" spans="2:10" s="12" customFormat="1" ht="21.75" customHeight="1" thickBot="1">
      <c r="B367" s="52" t="s">
        <v>0</v>
      </c>
      <c r="C367" s="232" t="s">
        <v>1</v>
      </c>
      <c r="D367" s="232" t="s">
        <v>2</v>
      </c>
      <c r="E367" s="227" t="s">
        <v>113</v>
      </c>
      <c r="F367" s="228"/>
      <c r="G367" s="234"/>
      <c r="H367" s="227" t="s">
        <v>116</v>
      </c>
      <c r="I367" s="228"/>
      <c r="J367" s="229"/>
    </row>
    <row r="368" spans="2:10" s="12" customFormat="1" ht="32.25" thickBot="1">
      <c r="B368" s="53" t="s">
        <v>39</v>
      </c>
      <c r="C368" s="233"/>
      <c r="D368" s="233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 customHeight="1">
      <c r="B373" s="32"/>
      <c r="C373" s="71"/>
      <c r="D373" s="14"/>
      <c r="E373" s="109"/>
      <c r="F373" s="81"/>
      <c r="G373" s="91"/>
      <c r="H373" s="85"/>
      <c r="I373" s="81"/>
      <c r="J373" s="95"/>
    </row>
    <row r="374" spans="2:10" s="12" customFormat="1" ht="15.75">
      <c r="B374" s="61">
        <v>2</v>
      </c>
      <c r="C374" s="72" t="s">
        <v>15</v>
      </c>
      <c r="D374" s="62"/>
      <c r="E374" s="111"/>
      <c r="F374" s="79"/>
      <c r="G374" s="90"/>
      <c r="H374" s="83"/>
      <c r="I374" s="79"/>
      <c r="J374" s="97"/>
    </row>
    <row r="375" spans="2:10" s="16" customFormat="1" ht="15.75">
      <c r="B375" s="32" t="s">
        <v>8</v>
      </c>
      <c r="C375" s="73" t="s">
        <v>87</v>
      </c>
      <c r="D375" s="14"/>
      <c r="E375" s="109"/>
      <c r="F375" s="81"/>
      <c r="G375" s="91"/>
      <c r="H375" s="85"/>
      <c r="I375" s="81"/>
      <c r="J375" s="95"/>
    </row>
    <row r="376" spans="2:10" s="11" customFormat="1" ht="15">
      <c r="B376" s="15" t="s">
        <v>24</v>
      </c>
      <c r="C376" s="69" t="s">
        <v>129</v>
      </c>
      <c r="D376" s="14" t="s">
        <v>108</v>
      </c>
      <c r="E376" s="109"/>
      <c r="F376" s="81"/>
      <c r="G376" s="91">
        <f t="shared" ref="G376:G384" si="65">E376*F376</f>
        <v>0</v>
      </c>
      <c r="H376" s="85"/>
      <c r="I376" s="81"/>
      <c r="J376" s="95">
        <f t="shared" ref="J376:J384" si="66">H376*I376</f>
        <v>0</v>
      </c>
    </row>
    <row r="377" spans="2:10" s="11" customFormat="1" ht="15">
      <c r="B377" s="15" t="s">
        <v>25</v>
      </c>
      <c r="C377" s="69" t="s">
        <v>130</v>
      </c>
      <c r="D377" s="14" t="s">
        <v>108</v>
      </c>
      <c r="E377" s="109"/>
      <c r="F377" s="81"/>
      <c r="G377" s="91">
        <f t="shared" si="65"/>
        <v>0</v>
      </c>
      <c r="H377" s="85"/>
      <c r="I377" s="81"/>
      <c r="J377" s="95">
        <f t="shared" si="66"/>
        <v>0</v>
      </c>
    </row>
    <row r="378" spans="2:10" s="17" customFormat="1" ht="15">
      <c r="B378" s="15" t="s">
        <v>106</v>
      </c>
      <c r="C378" s="69" t="s">
        <v>80</v>
      </c>
      <c r="D378" s="14" t="s">
        <v>108</v>
      </c>
      <c r="E378" s="109"/>
      <c r="F378" s="81"/>
      <c r="G378" s="91">
        <f t="shared" si="65"/>
        <v>0</v>
      </c>
      <c r="H378" s="85"/>
      <c r="I378" s="81"/>
      <c r="J378" s="95">
        <f t="shared" si="66"/>
        <v>0</v>
      </c>
    </row>
    <row r="379" spans="2:10" s="17" customFormat="1" ht="15">
      <c r="B379" s="15" t="s">
        <v>88</v>
      </c>
      <c r="C379" s="69" t="s">
        <v>82</v>
      </c>
      <c r="D379" s="14" t="s">
        <v>108</v>
      </c>
      <c r="E379" s="109"/>
      <c r="F379" s="81"/>
      <c r="G379" s="91">
        <f t="shared" si="65"/>
        <v>0</v>
      </c>
      <c r="H379" s="85"/>
      <c r="I379" s="81"/>
      <c r="J379" s="95">
        <f t="shared" si="66"/>
        <v>0</v>
      </c>
    </row>
    <row r="380" spans="2:10" s="17" customFormat="1" ht="15">
      <c r="B380" s="15" t="s">
        <v>89</v>
      </c>
      <c r="C380" s="69" t="s">
        <v>81</v>
      </c>
      <c r="D380" s="14" t="s">
        <v>108</v>
      </c>
      <c r="E380" s="109"/>
      <c r="F380" s="81"/>
      <c r="G380" s="91">
        <f t="shared" si="65"/>
        <v>0</v>
      </c>
      <c r="H380" s="85"/>
      <c r="I380" s="81"/>
      <c r="J380" s="95">
        <f t="shared" si="66"/>
        <v>0</v>
      </c>
    </row>
    <row r="381" spans="2:10" s="17" customFormat="1" ht="15">
      <c r="B381" s="15" t="s">
        <v>90</v>
      </c>
      <c r="C381" s="69" t="s">
        <v>127</v>
      </c>
      <c r="D381" s="14" t="s">
        <v>108</v>
      </c>
      <c r="E381" s="109"/>
      <c r="F381" s="81"/>
      <c r="G381" s="91">
        <f t="shared" si="65"/>
        <v>0</v>
      </c>
      <c r="H381" s="85"/>
      <c r="I381" s="81"/>
      <c r="J381" s="95">
        <f t="shared" si="66"/>
        <v>0</v>
      </c>
    </row>
    <row r="382" spans="2:10" s="17" customFormat="1" ht="15">
      <c r="B382" s="15" t="s">
        <v>91</v>
      </c>
      <c r="C382" s="69" t="s">
        <v>126</v>
      </c>
      <c r="D382" s="14" t="s">
        <v>108</v>
      </c>
      <c r="E382" s="109"/>
      <c r="F382" s="81"/>
      <c r="G382" s="91">
        <f t="shared" si="65"/>
        <v>0</v>
      </c>
      <c r="H382" s="85"/>
      <c r="I382" s="81"/>
      <c r="J382" s="95">
        <f t="shared" si="66"/>
        <v>0</v>
      </c>
    </row>
    <row r="383" spans="2:10" s="17" customFormat="1" ht="15">
      <c r="B383" s="15" t="s">
        <v>92</v>
      </c>
      <c r="C383" s="69" t="s">
        <v>83</v>
      </c>
      <c r="D383" s="14" t="s">
        <v>108</v>
      </c>
      <c r="E383" s="109"/>
      <c r="F383" s="81"/>
      <c r="G383" s="91">
        <f t="shared" si="65"/>
        <v>0</v>
      </c>
      <c r="H383" s="85"/>
      <c r="I383" s="81"/>
      <c r="J383" s="95">
        <f t="shared" si="66"/>
        <v>0</v>
      </c>
    </row>
    <row r="384" spans="2:10" s="17" customFormat="1" ht="15">
      <c r="B384" s="15" t="s">
        <v>93</v>
      </c>
      <c r="C384" s="69" t="s">
        <v>140</v>
      </c>
      <c r="D384" s="14" t="s">
        <v>108</v>
      </c>
      <c r="E384" s="109"/>
      <c r="F384" s="81"/>
      <c r="G384" s="91">
        <f t="shared" si="65"/>
        <v>0</v>
      </c>
      <c r="H384" s="85"/>
      <c r="I384" s="81"/>
      <c r="J384" s="95">
        <f t="shared" si="66"/>
        <v>0</v>
      </c>
    </row>
    <row r="385" spans="2:10" s="11" customFormat="1" ht="15">
      <c r="B385" s="15"/>
      <c r="C385" s="74"/>
      <c r="D385" s="14"/>
      <c r="E385" s="109"/>
      <c r="F385" s="81"/>
      <c r="G385" s="91"/>
      <c r="H385" s="85"/>
      <c r="I385" s="81"/>
      <c r="J385" s="95"/>
    </row>
    <row r="386" spans="2:10" s="11" customFormat="1" ht="15.75">
      <c r="B386" s="61">
        <v>3</v>
      </c>
      <c r="C386" s="72" t="s">
        <v>96</v>
      </c>
      <c r="D386" s="62"/>
      <c r="E386" s="111"/>
      <c r="F386" s="79"/>
      <c r="G386" s="90"/>
      <c r="H386" s="83"/>
      <c r="I386" s="79"/>
      <c r="J386" s="97"/>
    </row>
    <row r="387" spans="2:10" s="11" customFormat="1" ht="15.75">
      <c r="B387" s="32" t="s">
        <v>10</v>
      </c>
      <c r="C387" s="73" t="s">
        <v>97</v>
      </c>
      <c r="D387" s="14"/>
      <c r="E387" s="109"/>
      <c r="F387" s="81"/>
      <c r="G387" s="91"/>
      <c r="H387" s="85"/>
      <c r="I387" s="81"/>
      <c r="J387" s="95"/>
    </row>
    <row r="388" spans="2:10" s="12" customFormat="1" ht="15.75">
      <c r="B388" s="15" t="s">
        <v>26</v>
      </c>
      <c r="C388" s="69" t="s">
        <v>84</v>
      </c>
      <c r="D388" s="14" t="s">
        <v>108</v>
      </c>
      <c r="E388" s="109"/>
      <c r="F388" s="81"/>
      <c r="G388" s="91">
        <f t="shared" ref="G388:G392" si="67">E388*F388</f>
        <v>0</v>
      </c>
      <c r="H388" s="85"/>
      <c r="I388" s="81"/>
      <c r="J388" s="95">
        <f t="shared" ref="J388:J392" si="68">H388*I388</f>
        <v>0</v>
      </c>
    </row>
    <row r="389" spans="2:10" s="11" customFormat="1" ht="15">
      <c r="B389" s="15" t="s">
        <v>27</v>
      </c>
      <c r="C389" s="69" t="s">
        <v>85</v>
      </c>
      <c r="D389" s="14" t="s">
        <v>108</v>
      </c>
      <c r="E389" s="109"/>
      <c r="F389" s="81"/>
      <c r="G389" s="91">
        <f t="shared" si="67"/>
        <v>0</v>
      </c>
      <c r="H389" s="85"/>
      <c r="I389" s="81"/>
      <c r="J389" s="95">
        <f t="shared" si="68"/>
        <v>0</v>
      </c>
    </row>
    <row r="390" spans="2:10" s="11" customFormat="1" ht="15">
      <c r="B390" s="15" t="s">
        <v>98</v>
      </c>
      <c r="C390" s="69" t="s">
        <v>86</v>
      </c>
      <c r="D390" s="14" t="s">
        <v>108</v>
      </c>
      <c r="E390" s="109"/>
      <c r="F390" s="81"/>
      <c r="G390" s="91">
        <f t="shared" si="67"/>
        <v>0</v>
      </c>
      <c r="H390" s="85"/>
      <c r="I390" s="81"/>
      <c r="J390" s="95">
        <f t="shared" si="68"/>
        <v>0</v>
      </c>
    </row>
    <row r="391" spans="2:10" s="11" customFormat="1" ht="15">
      <c r="B391" s="15" t="s">
        <v>99</v>
      </c>
      <c r="C391" s="69" t="s">
        <v>210</v>
      </c>
      <c r="D391" s="14" t="s">
        <v>108</v>
      </c>
      <c r="E391" s="109"/>
      <c r="F391" s="81"/>
      <c r="G391" s="91">
        <f t="shared" si="67"/>
        <v>0</v>
      </c>
      <c r="H391" s="85"/>
      <c r="I391" s="81"/>
      <c r="J391" s="95">
        <f t="shared" si="68"/>
        <v>0</v>
      </c>
    </row>
    <row r="392" spans="2:10" s="11" customFormat="1" ht="15">
      <c r="B392" s="15" t="s">
        <v>209</v>
      </c>
      <c r="C392" s="69" t="s">
        <v>232</v>
      </c>
      <c r="D392" s="14" t="s">
        <v>108</v>
      </c>
      <c r="E392" s="109"/>
      <c r="F392" s="81"/>
      <c r="G392" s="91">
        <f t="shared" si="67"/>
        <v>0</v>
      </c>
      <c r="H392" s="85"/>
      <c r="I392" s="81"/>
      <c r="J392" s="95">
        <f t="shared" si="68"/>
        <v>0</v>
      </c>
    </row>
    <row r="393" spans="2:10" s="11" customFormat="1" ht="15">
      <c r="B393" s="15"/>
      <c r="C393" s="75"/>
      <c r="D393" s="14"/>
      <c r="E393" s="109"/>
      <c r="F393" s="81"/>
      <c r="G393" s="91"/>
      <c r="H393" s="85"/>
      <c r="I393" s="81"/>
      <c r="J393" s="95"/>
    </row>
    <row r="394" spans="2:10" s="11" customFormat="1" ht="15.75">
      <c r="B394" s="61">
        <v>4</v>
      </c>
      <c r="C394" s="76" t="s">
        <v>28</v>
      </c>
      <c r="D394" s="62"/>
      <c r="E394" s="111"/>
      <c r="F394" s="79"/>
      <c r="G394" s="90"/>
      <c r="H394" s="83"/>
      <c r="I394" s="79"/>
      <c r="J394" s="97"/>
    </row>
    <row r="395" spans="2:10" s="11" customFormat="1" ht="15">
      <c r="B395" s="15" t="s">
        <v>11</v>
      </c>
      <c r="C395" s="69" t="s">
        <v>100</v>
      </c>
      <c r="D395" s="14" t="s">
        <v>108</v>
      </c>
      <c r="E395" s="109"/>
      <c r="F395" s="81"/>
      <c r="G395" s="91">
        <f t="shared" ref="G395:G397" si="69">E395*F395</f>
        <v>0</v>
      </c>
      <c r="H395" s="85"/>
      <c r="I395" s="81"/>
      <c r="J395" s="95">
        <f t="shared" ref="J395:J397" si="70">H395*I395</f>
        <v>0</v>
      </c>
    </row>
    <row r="396" spans="2:10" s="11" customFormat="1" ht="15">
      <c r="B396" s="15" t="s">
        <v>12</v>
      </c>
      <c r="C396" s="69" t="s">
        <v>102</v>
      </c>
      <c r="D396" s="14" t="s">
        <v>108</v>
      </c>
      <c r="E396" s="109"/>
      <c r="F396" s="81"/>
      <c r="G396" s="91">
        <f t="shared" si="69"/>
        <v>0</v>
      </c>
      <c r="H396" s="85"/>
      <c r="I396" s="81"/>
      <c r="J396" s="95">
        <f t="shared" si="70"/>
        <v>0</v>
      </c>
    </row>
    <row r="397" spans="2:10" s="11" customFormat="1" ht="15">
      <c r="B397" s="15" t="s">
        <v>101</v>
      </c>
      <c r="C397" s="69" t="s">
        <v>103</v>
      </c>
      <c r="D397" s="14" t="s">
        <v>108</v>
      </c>
      <c r="E397" s="109"/>
      <c r="F397" s="81"/>
      <c r="G397" s="91">
        <f t="shared" si="69"/>
        <v>0</v>
      </c>
      <c r="H397" s="85"/>
      <c r="I397" s="81"/>
      <c r="J397" s="95">
        <f t="shared" si="70"/>
        <v>0</v>
      </c>
    </row>
    <row r="398" spans="2:10" s="11" customFormat="1" ht="15">
      <c r="B398" s="15"/>
      <c r="C398" s="69"/>
      <c r="D398" s="14"/>
      <c r="E398" s="109"/>
      <c r="F398" s="81"/>
      <c r="G398" s="91"/>
      <c r="H398" s="85"/>
      <c r="I398" s="81"/>
      <c r="J398" s="95"/>
    </row>
    <row r="399" spans="2:10" s="11" customFormat="1" ht="15.75">
      <c r="B399" s="61">
        <v>5</v>
      </c>
      <c r="C399" s="72" t="s">
        <v>29</v>
      </c>
      <c r="D399" s="62"/>
      <c r="E399" s="111"/>
      <c r="F399" s="79"/>
      <c r="G399" s="90"/>
      <c r="H399" s="83"/>
      <c r="I399" s="79"/>
      <c r="J399" s="97"/>
    </row>
    <row r="400" spans="2:10" s="11" customFormat="1" ht="15">
      <c r="B400" s="15" t="s">
        <v>14</v>
      </c>
      <c r="C400" s="69" t="s">
        <v>13</v>
      </c>
      <c r="D400" s="14" t="s">
        <v>108</v>
      </c>
      <c r="E400" s="109"/>
      <c r="F400" s="81"/>
      <c r="G400" s="91">
        <f t="shared" ref="G400:G402" si="71">E400*F400</f>
        <v>0</v>
      </c>
      <c r="H400" s="85"/>
      <c r="I400" s="81"/>
      <c r="J400" s="95">
        <f t="shared" ref="J400:J402" si="72">H400*I400</f>
        <v>0</v>
      </c>
    </row>
    <row r="401" spans="2:10" s="11" customFormat="1" ht="15">
      <c r="B401" s="15" t="s">
        <v>30</v>
      </c>
      <c r="C401" s="69" t="s">
        <v>194</v>
      </c>
      <c r="D401" s="14" t="s">
        <v>108</v>
      </c>
      <c r="E401" s="109"/>
      <c r="F401" s="81"/>
      <c r="G401" s="91">
        <f t="shared" si="71"/>
        <v>0</v>
      </c>
      <c r="H401" s="85"/>
      <c r="I401" s="81"/>
      <c r="J401" s="95">
        <f t="shared" si="72"/>
        <v>0</v>
      </c>
    </row>
    <row r="402" spans="2:10" s="11" customFormat="1" ht="15">
      <c r="B402" s="15" t="s">
        <v>95</v>
      </c>
      <c r="C402" s="69" t="s">
        <v>195</v>
      </c>
      <c r="D402" s="14" t="s">
        <v>108</v>
      </c>
      <c r="E402" s="109"/>
      <c r="F402" s="81"/>
      <c r="G402" s="91">
        <f t="shared" si="71"/>
        <v>0</v>
      </c>
      <c r="H402" s="85"/>
      <c r="I402" s="81"/>
      <c r="J402" s="95">
        <f t="shared" si="72"/>
        <v>0</v>
      </c>
    </row>
    <row r="403" spans="2:10" s="11" customFormat="1" ht="15.75" thickBot="1">
      <c r="B403" s="49"/>
      <c r="C403" s="78"/>
      <c r="D403" s="114"/>
      <c r="E403" s="112"/>
      <c r="F403" s="89"/>
      <c r="G403" s="93"/>
      <c r="H403" s="88"/>
      <c r="I403" s="89"/>
      <c r="J403" s="98"/>
    </row>
    <row r="404" spans="2:10" ht="16.5" thickBot="1">
      <c r="B404" s="19"/>
      <c r="C404" s="50" t="str">
        <f>CONCATENATE("TOTAL PRECIO ",C366)</f>
        <v>TOTAL PRECIO ESTACIÓN UNIÓN LATINO AMERICANA</v>
      </c>
      <c r="D404" s="222"/>
      <c r="E404" s="223"/>
      <c r="F404" s="223"/>
      <c r="G404" s="115">
        <f>SUM(G369:G403)</f>
        <v>0</v>
      </c>
      <c r="H404" s="222"/>
      <c r="I404" s="223"/>
      <c r="J404" s="116">
        <f>SUM(J369:J403)</f>
        <v>0</v>
      </c>
    </row>
    <row r="405" spans="2:10" ht="15">
      <c r="B405" s="17"/>
      <c r="C405" s="46"/>
      <c r="D405" s="17"/>
      <c r="E405" s="11"/>
      <c r="F405" s="11"/>
      <c r="G405" s="11"/>
      <c r="H405" s="11"/>
      <c r="I405" s="11"/>
      <c r="J405" s="11"/>
    </row>
    <row r="406" spans="2:10" ht="15.75">
      <c r="B406" s="230" t="s">
        <v>3</v>
      </c>
      <c r="C406" s="230"/>
      <c r="D406" s="235"/>
      <c r="E406" s="235"/>
      <c r="F406" s="225"/>
      <c r="G406" s="225"/>
      <c r="I406" s="225"/>
      <c r="J406" s="225"/>
    </row>
    <row r="407" spans="2:10" ht="15.75">
      <c r="B407" s="230" t="s">
        <v>4</v>
      </c>
      <c r="C407" s="230"/>
      <c r="D407" s="230"/>
      <c r="E407" s="230"/>
      <c r="F407" s="225"/>
      <c r="G407" s="225"/>
      <c r="I407" s="225"/>
      <c r="J407" s="225"/>
    </row>
    <row r="408" spans="2:10" ht="15.75">
      <c r="B408" s="230" t="s">
        <v>5</v>
      </c>
      <c r="C408" s="230"/>
      <c r="D408" s="231"/>
      <c r="E408" s="231"/>
      <c r="F408" s="226"/>
      <c r="G408" s="226"/>
      <c r="I408" s="226"/>
      <c r="J408" s="226"/>
    </row>
    <row r="411" spans="2:10" ht="16.5" thickBot="1">
      <c r="B411" s="24"/>
      <c r="C411" s="66" t="s">
        <v>217</v>
      </c>
      <c r="D411" s="22"/>
      <c r="E411" s="24"/>
      <c r="F411" s="25"/>
      <c r="G411" s="25"/>
      <c r="H411" s="24"/>
      <c r="I411" s="25"/>
      <c r="J411" s="25"/>
    </row>
    <row r="412" spans="2:10" s="12" customFormat="1" ht="21.75" customHeight="1" thickBot="1">
      <c r="B412" s="52" t="s">
        <v>0</v>
      </c>
      <c r="C412" s="232" t="s">
        <v>1</v>
      </c>
      <c r="D412" s="232" t="s">
        <v>2</v>
      </c>
      <c r="E412" s="227" t="s">
        <v>113</v>
      </c>
      <c r="F412" s="228"/>
      <c r="G412" s="234"/>
      <c r="H412" s="227" t="s">
        <v>116</v>
      </c>
      <c r="I412" s="228"/>
      <c r="J412" s="229"/>
    </row>
    <row r="413" spans="2:10" s="12" customFormat="1" ht="32.25" thickBot="1">
      <c r="B413" s="53" t="s">
        <v>18</v>
      </c>
      <c r="C413" s="233"/>
      <c r="D413" s="233"/>
      <c r="E413" s="128" t="s">
        <v>109</v>
      </c>
      <c r="F413" s="129" t="s">
        <v>111</v>
      </c>
      <c r="G413" s="130" t="s">
        <v>112</v>
      </c>
      <c r="H413" s="131" t="s">
        <v>109</v>
      </c>
      <c r="I413" s="129" t="s">
        <v>114</v>
      </c>
      <c r="J413" s="132" t="s">
        <v>115</v>
      </c>
    </row>
    <row r="414" spans="2:10" s="12" customFormat="1" ht="15.75">
      <c r="B414" s="63">
        <v>1</v>
      </c>
      <c r="C414" s="68" t="s">
        <v>22</v>
      </c>
      <c r="D414" s="60"/>
      <c r="E414" s="108"/>
      <c r="F414" s="100"/>
      <c r="G414" s="101"/>
      <c r="H414" s="99"/>
      <c r="I414" s="100"/>
      <c r="J414" s="102"/>
    </row>
    <row r="415" spans="2:10" s="12" customFormat="1" ht="15.75">
      <c r="B415" s="15" t="s">
        <v>23</v>
      </c>
      <c r="C415" s="69" t="s">
        <v>207</v>
      </c>
      <c r="D415" s="14" t="s">
        <v>108</v>
      </c>
      <c r="E415" s="109"/>
      <c r="F415" s="80"/>
      <c r="G415" s="91">
        <f>E415*F415</f>
        <v>0</v>
      </c>
      <c r="H415" s="85"/>
      <c r="I415" s="94"/>
      <c r="J415" s="95">
        <f>H415*I415</f>
        <v>0</v>
      </c>
    </row>
    <row r="416" spans="2:10" s="12" customFormat="1" ht="15.75">
      <c r="B416" s="15" t="s">
        <v>110</v>
      </c>
      <c r="C416" s="69" t="s">
        <v>208</v>
      </c>
      <c r="D416" s="14" t="s">
        <v>108</v>
      </c>
      <c r="E416" s="109"/>
      <c r="F416" s="80"/>
      <c r="G416" s="91">
        <f>E416*F416</f>
        <v>0</v>
      </c>
      <c r="H416" s="85"/>
      <c r="I416" s="94"/>
      <c r="J416" s="95">
        <f>H416*I416</f>
        <v>0</v>
      </c>
    </row>
    <row r="417" spans="2:10" s="12" customFormat="1" ht="15.75">
      <c r="B417" s="15" t="s">
        <v>117</v>
      </c>
      <c r="C417" s="70" t="s">
        <v>197</v>
      </c>
      <c r="D417" s="14" t="s">
        <v>108</v>
      </c>
      <c r="E417" s="109"/>
      <c r="F417" s="80"/>
      <c r="G417" s="91">
        <f>E417*F417</f>
        <v>0</v>
      </c>
      <c r="H417" s="85"/>
      <c r="I417" s="80"/>
      <c r="J417" s="95">
        <f>H417*I417</f>
        <v>0</v>
      </c>
    </row>
    <row r="418" spans="2:10" s="12" customFormat="1" ht="15.75" customHeight="1">
      <c r="B418" s="32"/>
      <c r="C418" s="71"/>
      <c r="D418" s="14"/>
      <c r="E418" s="109"/>
      <c r="F418" s="81"/>
      <c r="G418" s="91"/>
      <c r="H418" s="85"/>
      <c r="I418" s="81"/>
      <c r="J418" s="95"/>
    </row>
    <row r="419" spans="2:10" s="12" customFormat="1" ht="15.75">
      <c r="B419" s="61">
        <v>2</v>
      </c>
      <c r="C419" s="72" t="s">
        <v>15</v>
      </c>
      <c r="D419" s="62"/>
      <c r="E419" s="111"/>
      <c r="F419" s="79"/>
      <c r="G419" s="90"/>
      <c r="H419" s="83"/>
      <c r="I419" s="79"/>
      <c r="J419" s="97"/>
    </row>
    <row r="420" spans="2:10" s="16" customFormat="1" ht="15.75">
      <c r="B420" s="32" t="s">
        <v>8</v>
      </c>
      <c r="C420" s="73" t="s">
        <v>87</v>
      </c>
      <c r="D420" s="14"/>
      <c r="E420" s="109"/>
      <c r="F420" s="81"/>
      <c r="G420" s="91"/>
      <c r="H420" s="85"/>
      <c r="I420" s="81"/>
      <c r="J420" s="95"/>
    </row>
    <row r="421" spans="2:10" s="11" customFormat="1" ht="15">
      <c r="B421" s="15" t="s">
        <v>24</v>
      </c>
      <c r="C421" s="69" t="s">
        <v>129</v>
      </c>
      <c r="D421" s="14" t="s">
        <v>108</v>
      </c>
      <c r="E421" s="109"/>
      <c r="F421" s="81"/>
      <c r="G421" s="91">
        <f t="shared" ref="G421:G429" si="73">E421*F421</f>
        <v>0</v>
      </c>
      <c r="H421" s="85"/>
      <c r="I421" s="81"/>
      <c r="J421" s="95">
        <f t="shared" ref="J421:J429" si="74">H421*I421</f>
        <v>0</v>
      </c>
    </row>
    <row r="422" spans="2:10" s="11" customFormat="1" ht="15">
      <c r="B422" s="15" t="s">
        <v>25</v>
      </c>
      <c r="C422" s="69" t="s">
        <v>130</v>
      </c>
      <c r="D422" s="14" t="s">
        <v>108</v>
      </c>
      <c r="E422" s="109"/>
      <c r="F422" s="81"/>
      <c r="G422" s="91">
        <f t="shared" si="73"/>
        <v>0</v>
      </c>
      <c r="H422" s="85"/>
      <c r="I422" s="81"/>
      <c r="J422" s="95">
        <f t="shared" si="74"/>
        <v>0</v>
      </c>
    </row>
    <row r="423" spans="2:10" s="17" customFormat="1" ht="15">
      <c r="B423" s="15" t="s">
        <v>106</v>
      </c>
      <c r="C423" s="69" t="s">
        <v>80</v>
      </c>
      <c r="D423" s="14" t="s">
        <v>108</v>
      </c>
      <c r="E423" s="109"/>
      <c r="F423" s="81"/>
      <c r="G423" s="91">
        <f t="shared" si="73"/>
        <v>0</v>
      </c>
      <c r="H423" s="85"/>
      <c r="I423" s="81"/>
      <c r="J423" s="95">
        <f t="shared" si="74"/>
        <v>0</v>
      </c>
    </row>
    <row r="424" spans="2:10" s="17" customFormat="1" ht="15">
      <c r="B424" s="15" t="s">
        <v>88</v>
      </c>
      <c r="C424" s="69" t="s">
        <v>82</v>
      </c>
      <c r="D424" s="14" t="s">
        <v>108</v>
      </c>
      <c r="E424" s="109"/>
      <c r="F424" s="81"/>
      <c r="G424" s="91">
        <f t="shared" si="73"/>
        <v>0</v>
      </c>
      <c r="H424" s="85"/>
      <c r="I424" s="81"/>
      <c r="J424" s="95">
        <f t="shared" si="74"/>
        <v>0</v>
      </c>
    </row>
    <row r="425" spans="2:10" s="17" customFormat="1" ht="15">
      <c r="B425" s="15" t="s">
        <v>89</v>
      </c>
      <c r="C425" s="69" t="s">
        <v>81</v>
      </c>
      <c r="D425" s="14" t="s">
        <v>108</v>
      </c>
      <c r="E425" s="109"/>
      <c r="F425" s="81"/>
      <c r="G425" s="91">
        <f t="shared" si="73"/>
        <v>0</v>
      </c>
      <c r="H425" s="85"/>
      <c r="I425" s="81"/>
      <c r="J425" s="95">
        <f t="shared" si="74"/>
        <v>0</v>
      </c>
    </row>
    <row r="426" spans="2:10" s="17" customFormat="1" ht="15">
      <c r="B426" s="15" t="s">
        <v>90</v>
      </c>
      <c r="C426" s="69" t="s">
        <v>127</v>
      </c>
      <c r="D426" s="14" t="s">
        <v>108</v>
      </c>
      <c r="E426" s="109"/>
      <c r="F426" s="81"/>
      <c r="G426" s="91">
        <f t="shared" si="73"/>
        <v>0</v>
      </c>
      <c r="H426" s="85"/>
      <c r="I426" s="81"/>
      <c r="J426" s="95">
        <f t="shared" si="74"/>
        <v>0</v>
      </c>
    </row>
    <row r="427" spans="2:10" s="17" customFormat="1" ht="15">
      <c r="B427" s="15" t="s">
        <v>91</v>
      </c>
      <c r="C427" s="69" t="s">
        <v>126</v>
      </c>
      <c r="D427" s="14" t="s">
        <v>108</v>
      </c>
      <c r="E427" s="109"/>
      <c r="F427" s="81"/>
      <c r="G427" s="91">
        <f t="shared" si="73"/>
        <v>0</v>
      </c>
      <c r="H427" s="85"/>
      <c r="I427" s="81"/>
      <c r="J427" s="95">
        <f t="shared" si="74"/>
        <v>0</v>
      </c>
    </row>
    <row r="428" spans="2:10" s="17" customFormat="1" ht="15">
      <c r="B428" s="15" t="s">
        <v>92</v>
      </c>
      <c r="C428" s="69" t="s">
        <v>83</v>
      </c>
      <c r="D428" s="14" t="s">
        <v>108</v>
      </c>
      <c r="E428" s="109"/>
      <c r="F428" s="81"/>
      <c r="G428" s="91">
        <f t="shared" si="73"/>
        <v>0</v>
      </c>
      <c r="H428" s="85"/>
      <c r="I428" s="81"/>
      <c r="J428" s="95">
        <f t="shared" si="74"/>
        <v>0</v>
      </c>
    </row>
    <row r="429" spans="2:10" s="17" customFormat="1" ht="15">
      <c r="B429" s="15" t="s">
        <v>93</v>
      </c>
      <c r="C429" s="69" t="s">
        <v>140</v>
      </c>
      <c r="D429" s="14" t="s">
        <v>108</v>
      </c>
      <c r="E429" s="109"/>
      <c r="F429" s="81"/>
      <c r="G429" s="91">
        <f t="shared" si="73"/>
        <v>0</v>
      </c>
      <c r="H429" s="85"/>
      <c r="I429" s="81"/>
      <c r="J429" s="95">
        <f t="shared" si="74"/>
        <v>0</v>
      </c>
    </row>
    <row r="430" spans="2:10" s="11" customFormat="1" ht="15">
      <c r="B430" s="15"/>
      <c r="C430" s="74"/>
      <c r="D430" s="14"/>
      <c r="E430" s="109"/>
      <c r="F430" s="81"/>
      <c r="G430" s="91"/>
      <c r="H430" s="85"/>
      <c r="I430" s="81"/>
      <c r="J430" s="95"/>
    </row>
    <row r="431" spans="2:10" s="11" customFormat="1" ht="15.75">
      <c r="B431" s="61">
        <v>3</v>
      </c>
      <c r="C431" s="72" t="s">
        <v>96</v>
      </c>
      <c r="D431" s="62"/>
      <c r="E431" s="111"/>
      <c r="F431" s="79"/>
      <c r="G431" s="90"/>
      <c r="H431" s="83"/>
      <c r="I431" s="79"/>
      <c r="J431" s="97"/>
    </row>
    <row r="432" spans="2:10" s="11" customFormat="1" ht="15.75">
      <c r="B432" s="32" t="s">
        <v>10</v>
      </c>
      <c r="C432" s="73" t="s">
        <v>97</v>
      </c>
      <c r="D432" s="14"/>
      <c r="E432" s="109"/>
      <c r="F432" s="81"/>
      <c r="G432" s="91"/>
      <c r="H432" s="85"/>
      <c r="I432" s="81"/>
      <c r="J432" s="95"/>
    </row>
    <row r="433" spans="2:10" s="12" customFormat="1" ht="15.75">
      <c r="B433" s="15" t="s">
        <v>26</v>
      </c>
      <c r="C433" s="69" t="s">
        <v>84</v>
      </c>
      <c r="D433" s="14" t="s">
        <v>108</v>
      </c>
      <c r="E433" s="109"/>
      <c r="F433" s="81"/>
      <c r="G433" s="91">
        <f t="shared" ref="G433:G437" si="75">E433*F433</f>
        <v>0</v>
      </c>
      <c r="H433" s="85"/>
      <c r="I433" s="81"/>
      <c r="J433" s="95">
        <f t="shared" ref="J433:J437" si="76">H433*I433</f>
        <v>0</v>
      </c>
    </row>
    <row r="434" spans="2:10" s="11" customFormat="1" ht="15">
      <c r="B434" s="15" t="s">
        <v>27</v>
      </c>
      <c r="C434" s="69" t="s">
        <v>85</v>
      </c>
      <c r="D434" s="14" t="s">
        <v>108</v>
      </c>
      <c r="E434" s="109"/>
      <c r="F434" s="81"/>
      <c r="G434" s="91">
        <f t="shared" si="75"/>
        <v>0</v>
      </c>
      <c r="H434" s="85"/>
      <c r="I434" s="81"/>
      <c r="J434" s="95">
        <f t="shared" si="76"/>
        <v>0</v>
      </c>
    </row>
    <row r="435" spans="2:10" s="11" customFormat="1" ht="15">
      <c r="B435" s="15" t="s">
        <v>98</v>
      </c>
      <c r="C435" s="69" t="s">
        <v>86</v>
      </c>
      <c r="D435" s="14" t="s">
        <v>108</v>
      </c>
      <c r="E435" s="109"/>
      <c r="F435" s="81"/>
      <c r="G435" s="91">
        <f t="shared" si="75"/>
        <v>0</v>
      </c>
      <c r="H435" s="85"/>
      <c r="I435" s="81"/>
      <c r="J435" s="95">
        <f t="shared" si="76"/>
        <v>0</v>
      </c>
    </row>
    <row r="436" spans="2:10" s="11" customFormat="1" ht="15">
      <c r="B436" s="15" t="s">
        <v>99</v>
      </c>
      <c r="C436" s="69" t="s">
        <v>210</v>
      </c>
      <c r="D436" s="14" t="s">
        <v>108</v>
      </c>
      <c r="E436" s="109"/>
      <c r="F436" s="81"/>
      <c r="G436" s="91">
        <f t="shared" si="75"/>
        <v>0</v>
      </c>
      <c r="H436" s="85"/>
      <c r="I436" s="81"/>
      <c r="J436" s="95">
        <f t="shared" si="76"/>
        <v>0</v>
      </c>
    </row>
    <row r="437" spans="2:10" s="11" customFormat="1" ht="15">
      <c r="B437" s="15" t="s">
        <v>209</v>
      </c>
      <c r="C437" s="69" t="s">
        <v>232</v>
      </c>
      <c r="D437" s="14" t="s">
        <v>108</v>
      </c>
      <c r="E437" s="109"/>
      <c r="F437" s="81"/>
      <c r="G437" s="91">
        <f t="shared" si="75"/>
        <v>0</v>
      </c>
      <c r="H437" s="85"/>
      <c r="I437" s="81"/>
      <c r="J437" s="95">
        <f t="shared" si="76"/>
        <v>0</v>
      </c>
    </row>
    <row r="438" spans="2:10" s="11" customFormat="1" ht="15">
      <c r="B438" s="15"/>
      <c r="C438" s="75"/>
      <c r="D438" s="14"/>
      <c r="E438" s="109"/>
      <c r="F438" s="81"/>
      <c r="G438" s="91"/>
      <c r="H438" s="85"/>
      <c r="I438" s="81"/>
      <c r="J438" s="95"/>
    </row>
    <row r="439" spans="2:10" s="11" customFormat="1" ht="15.75">
      <c r="B439" s="61">
        <v>4</v>
      </c>
      <c r="C439" s="76" t="s">
        <v>28</v>
      </c>
      <c r="D439" s="62"/>
      <c r="E439" s="111"/>
      <c r="F439" s="79"/>
      <c r="G439" s="90"/>
      <c r="H439" s="83"/>
      <c r="I439" s="79"/>
      <c r="J439" s="97"/>
    </row>
    <row r="440" spans="2:10" s="11" customFormat="1" ht="15">
      <c r="B440" s="15" t="s">
        <v>11</v>
      </c>
      <c r="C440" s="69" t="s">
        <v>100</v>
      </c>
      <c r="D440" s="14" t="s">
        <v>108</v>
      </c>
      <c r="E440" s="109"/>
      <c r="F440" s="81"/>
      <c r="G440" s="91">
        <f t="shared" ref="G440:G442" si="77">E440*F440</f>
        <v>0</v>
      </c>
      <c r="H440" s="85"/>
      <c r="I440" s="81"/>
      <c r="J440" s="95">
        <f t="shared" ref="J440:J442" si="78">H440*I440</f>
        <v>0</v>
      </c>
    </row>
    <row r="441" spans="2:10" s="11" customFormat="1" ht="15">
      <c r="B441" s="15" t="s">
        <v>12</v>
      </c>
      <c r="C441" s="69" t="s">
        <v>102</v>
      </c>
      <c r="D441" s="14" t="s">
        <v>108</v>
      </c>
      <c r="E441" s="109"/>
      <c r="F441" s="81"/>
      <c r="G441" s="91">
        <f t="shared" si="77"/>
        <v>0</v>
      </c>
      <c r="H441" s="85"/>
      <c r="I441" s="81"/>
      <c r="J441" s="95">
        <f t="shared" si="78"/>
        <v>0</v>
      </c>
    </row>
    <row r="442" spans="2:10" s="11" customFormat="1" ht="15">
      <c r="B442" s="15" t="s">
        <v>101</v>
      </c>
      <c r="C442" s="69" t="s">
        <v>103</v>
      </c>
      <c r="D442" s="14" t="s">
        <v>108</v>
      </c>
      <c r="E442" s="109"/>
      <c r="F442" s="81"/>
      <c r="G442" s="91">
        <f t="shared" si="77"/>
        <v>0</v>
      </c>
      <c r="H442" s="85"/>
      <c r="I442" s="81"/>
      <c r="J442" s="95">
        <f t="shared" si="78"/>
        <v>0</v>
      </c>
    </row>
    <row r="443" spans="2:10" s="11" customFormat="1" ht="15">
      <c r="B443" s="15"/>
      <c r="C443" s="69"/>
      <c r="D443" s="14"/>
      <c r="E443" s="109"/>
      <c r="F443" s="81"/>
      <c r="G443" s="91"/>
      <c r="H443" s="85"/>
      <c r="I443" s="81"/>
      <c r="J443" s="95"/>
    </row>
    <row r="444" spans="2:10" s="11" customFormat="1" ht="15.75">
      <c r="B444" s="61">
        <v>5</v>
      </c>
      <c r="C444" s="72" t="s">
        <v>29</v>
      </c>
      <c r="D444" s="62"/>
      <c r="E444" s="111"/>
      <c r="F444" s="79"/>
      <c r="G444" s="90"/>
      <c r="H444" s="83"/>
      <c r="I444" s="79"/>
      <c r="J444" s="97"/>
    </row>
    <row r="445" spans="2:10" s="11" customFormat="1" ht="15">
      <c r="B445" s="15" t="s">
        <v>14</v>
      </c>
      <c r="C445" s="69" t="s">
        <v>13</v>
      </c>
      <c r="D445" s="14" t="s">
        <v>108</v>
      </c>
      <c r="E445" s="109"/>
      <c r="F445" s="81"/>
      <c r="G445" s="91">
        <f t="shared" ref="G445:G447" si="79">E445*F445</f>
        <v>0</v>
      </c>
      <c r="H445" s="85"/>
      <c r="I445" s="81"/>
      <c r="J445" s="95">
        <f t="shared" ref="J445:J447" si="80">H445*I445</f>
        <v>0</v>
      </c>
    </row>
    <row r="446" spans="2:10" s="11" customFormat="1" ht="15">
      <c r="B446" s="15" t="s">
        <v>30</v>
      </c>
      <c r="C446" s="69" t="s">
        <v>194</v>
      </c>
      <c r="D446" s="14" t="s">
        <v>108</v>
      </c>
      <c r="E446" s="109"/>
      <c r="F446" s="81"/>
      <c r="G446" s="91">
        <f t="shared" si="79"/>
        <v>0</v>
      </c>
      <c r="H446" s="85"/>
      <c r="I446" s="81"/>
      <c r="J446" s="95">
        <f t="shared" si="80"/>
        <v>0</v>
      </c>
    </row>
    <row r="447" spans="2:10" s="11" customFormat="1" ht="15">
      <c r="B447" s="15" t="s">
        <v>95</v>
      </c>
      <c r="C447" s="69" t="s">
        <v>195</v>
      </c>
      <c r="D447" s="14" t="s">
        <v>108</v>
      </c>
      <c r="E447" s="109"/>
      <c r="F447" s="81"/>
      <c r="G447" s="91">
        <f t="shared" si="79"/>
        <v>0</v>
      </c>
      <c r="H447" s="85"/>
      <c r="I447" s="81"/>
      <c r="J447" s="95">
        <f t="shared" si="80"/>
        <v>0</v>
      </c>
    </row>
    <row r="448" spans="2:10" s="11" customFormat="1" ht="15.75" thickBot="1">
      <c r="B448" s="49"/>
      <c r="C448" s="78"/>
      <c r="D448" s="114"/>
      <c r="E448" s="112"/>
      <c r="F448" s="89"/>
      <c r="G448" s="93"/>
      <c r="H448" s="88"/>
      <c r="I448" s="89"/>
      <c r="J448" s="98"/>
    </row>
    <row r="449" spans="2:10" ht="16.5" thickBot="1">
      <c r="B449" s="19"/>
      <c r="C449" s="50" t="str">
        <f>CONCATENATE("TOTAL PRECIO ",C411)</f>
        <v>TOTAL PRECIO ESTACIÓN REPÚBLICA</v>
      </c>
      <c r="D449" s="222"/>
      <c r="E449" s="223"/>
      <c r="F449" s="223"/>
      <c r="G449" s="115">
        <f>SUM(G414:G448)</f>
        <v>0</v>
      </c>
      <c r="H449" s="222"/>
      <c r="I449" s="223"/>
      <c r="J449" s="116">
        <f>SUM(J414:J448)</f>
        <v>0</v>
      </c>
    </row>
    <row r="450" spans="2:10" ht="15">
      <c r="B450" s="17"/>
      <c r="C450" s="46"/>
      <c r="D450" s="17"/>
      <c r="E450" s="11"/>
      <c r="F450" s="11"/>
      <c r="G450" s="11"/>
      <c r="H450" s="11"/>
      <c r="I450" s="11"/>
      <c r="J450" s="11"/>
    </row>
    <row r="451" spans="2:10" ht="15.75" customHeight="1">
      <c r="B451" s="230" t="s">
        <v>3</v>
      </c>
      <c r="C451" s="230"/>
      <c r="D451" s="235"/>
      <c r="E451" s="235"/>
      <c r="F451" s="225"/>
      <c r="G451" s="225"/>
      <c r="I451" s="225"/>
      <c r="J451" s="225"/>
    </row>
    <row r="452" spans="2:10" ht="15.75">
      <c r="B452" s="230" t="s">
        <v>4</v>
      </c>
      <c r="C452" s="230"/>
      <c r="D452" s="230"/>
      <c r="E452" s="230"/>
      <c r="F452" s="225"/>
      <c r="G452" s="225"/>
      <c r="I452" s="225"/>
      <c r="J452" s="225"/>
    </row>
    <row r="453" spans="2:10" ht="15.75" customHeight="1">
      <c r="B453" s="230" t="s">
        <v>5</v>
      </c>
      <c r="C453" s="230"/>
      <c r="D453" s="231"/>
      <c r="E453" s="231"/>
      <c r="F453" s="226"/>
      <c r="G453" s="226"/>
      <c r="I453" s="226"/>
      <c r="J453" s="226"/>
    </row>
    <row r="454" spans="2:10" ht="15.75">
      <c r="B454" s="33"/>
      <c r="C454" s="26"/>
      <c r="D454" s="42"/>
      <c r="E454" s="33"/>
      <c r="F454" s="34"/>
      <c r="G454" s="34"/>
      <c r="H454" s="33"/>
      <c r="I454" s="34"/>
      <c r="J454" s="34"/>
    </row>
    <row r="455" spans="2:10" ht="18">
      <c r="B455" s="236"/>
      <c r="C455" s="236"/>
      <c r="D455" s="41"/>
      <c r="E455" s="237"/>
      <c r="F455" s="237"/>
      <c r="G455" s="10"/>
      <c r="H455" s="237"/>
      <c r="I455" s="237"/>
      <c r="J455" s="10"/>
    </row>
    <row r="456" spans="2:10" ht="16.5" thickBot="1">
      <c r="B456" s="24"/>
      <c r="C456" s="66" t="s">
        <v>218</v>
      </c>
      <c r="D456" s="22"/>
      <c r="E456" s="24"/>
      <c r="F456" s="25"/>
      <c r="G456" s="25"/>
      <c r="H456" s="24"/>
      <c r="I456" s="25"/>
      <c r="J456" s="25"/>
    </row>
    <row r="457" spans="2:10" s="12" customFormat="1" ht="21.75" customHeight="1" thickBot="1">
      <c r="B457" s="52" t="s">
        <v>0</v>
      </c>
      <c r="C457" s="232" t="s">
        <v>1</v>
      </c>
      <c r="D457" s="232" t="s">
        <v>2</v>
      </c>
      <c r="E457" s="227" t="s">
        <v>113</v>
      </c>
      <c r="F457" s="228"/>
      <c r="G457" s="234"/>
      <c r="H457" s="227" t="s">
        <v>116</v>
      </c>
      <c r="I457" s="228"/>
      <c r="J457" s="229"/>
    </row>
    <row r="458" spans="2:10" s="12" customFormat="1" ht="32.25" thickBot="1">
      <c r="B458" s="53" t="s">
        <v>40</v>
      </c>
      <c r="C458" s="233"/>
      <c r="D458" s="233"/>
      <c r="E458" s="128" t="s">
        <v>109</v>
      </c>
      <c r="F458" s="129" t="s">
        <v>111</v>
      </c>
      <c r="G458" s="130" t="s">
        <v>112</v>
      </c>
      <c r="H458" s="131" t="s">
        <v>109</v>
      </c>
      <c r="I458" s="129" t="s">
        <v>114</v>
      </c>
      <c r="J458" s="132" t="s">
        <v>115</v>
      </c>
    </row>
    <row r="459" spans="2:10" s="12" customFormat="1" ht="15.75">
      <c r="B459" s="63">
        <v>1</v>
      </c>
      <c r="C459" s="68" t="s">
        <v>22</v>
      </c>
      <c r="D459" s="60"/>
      <c r="E459" s="108"/>
      <c r="F459" s="100"/>
      <c r="G459" s="101"/>
      <c r="H459" s="99"/>
      <c r="I459" s="100"/>
      <c r="J459" s="102"/>
    </row>
    <row r="460" spans="2:10" s="12" customFormat="1" ht="15.75">
      <c r="B460" s="15" t="s">
        <v>23</v>
      </c>
      <c r="C460" s="69" t="s">
        <v>207</v>
      </c>
      <c r="D460" s="14" t="s">
        <v>108</v>
      </c>
      <c r="E460" s="109"/>
      <c r="F460" s="80"/>
      <c r="G460" s="91">
        <f>E460*F460</f>
        <v>0</v>
      </c>
      <c r="H460" s="85"/>
      <c r="I460" s="94"/>
      <c r="J460" s="95">
        <f>H460*I460</f>
        <v>0</v>
      </c>
    </row>
    <row r="461" spans="2:10" s="12" customFormat="1" ht="15.75">
      <c r="B461" s="15" t="s">
        <v>110</v>
      </c>
      <c r="C461" s="69" t="s">
        <v>208</v>
      </c>
      <c r="D461" s="14" t="s">
        <v>108</v>
      </c>
      <c r="E461" s="109"/>
      <c r="F461" s="80"/>
      <c r="G461" s="91">
        <f>E461*F461</f>
        <v>0</v>
      </c>
      <c r="H461" s="85"/>
      <c r="I461" s="94"/>
      <c r="J461" s="95">
        <f>H461*I461</f>
        <v>0</v>
      </c>
    </row>
    <row r="462" spans="2:10" s="12" customFormat="1" ht="15.75">
      <c r="B462" s="15" t="s">
        <v>117</v>
      </c>
      <c r="C462" s="70" t="s">
        <v>197</v>
      </c>
      <c r="D462" s="14" t="s">
        <v>108</v>
      </c>
      <c r="E462" s="109"/>
      <c r="F462" s="80"/>
      <c r="G462" s="91">
        <f>E462*F462</f>
        <v>0</v>
      </c>
      <c r="H462" s="85"/>
      <c r="I462" s="80"/>
      <c r="J462" s="95">
        <f>H462*I462</f>
        <v>0</v>
      </c>
    </row>
    <row r="463" spans="2:10" s="12" customFormat="1" ht="15.75" customHeight="1">
      <c r="B463" s="32"/>
      <c r="C463" s="71"/>
      <c r="D463" s="14"/>
      <c r="E463" s="109"/>
      <c r="F463" s="81"/>
      <c r="G463" s="91"/>
      <c r="H463" s="85"/>
      <c r="I463" s="81"/>
      <c r="J463" s="95"/>
    </row>
    <row r="464" spans="2:10" s="12" customFormat="1" ht="15.75">
      <c r="B464" s="61">
        <v>2</v>
      </c>
      <c r="C464" s="72" t="s">
        <v>15</v>
      </c>
      <c r="D464" s="62"/>
      <c r="E464" s="111"/>
      <c r="F464" s="79"/>
      <c r="G464" s="90"/>
      <c r="H464" s="83"/>
      <c r="I464" s="79"/>
      <c r="J464" s="97"/>
    </row>
    <row r="465" spans="2:10" s="16" customFormat="1" ht="15.75">
      <c r="B465" s="32" t="s">
        <v>8</v>
      </c>
      <c r="C465" s="73" t="s">
        <v>87</v>
      </c>
      <c r="D465" s="14"/>
      <c r="E465" s="109"/>
      <c r="F465" s="81"/>
      <c r="G465" s="91"/>
      <c r="H465" s="85"/>
      <c r="I465" s="81"/>
      <c r="J465" s="95"/>
    </row>
    <row r="466" spans="2:10" s="11" customFormat="1" ht="15">
      <c r="B466" s="15" t="s">
        <v>24</v>
      </c>
      <c r="C466" s="69" t="s">
        <v>129</v>
      </c>
      <c r="D466" s="14" t="s">
        <v>108</v>
      </c>
      <c r="E466" s="109"/>
      <c r="F466" s="81"/>
      <c r="G466" s="91">
        <f t="shared" ref="G466:G475" si="81">E466*F466</f>
        <v>0</v>
      </c>
      <c r="H466" s="85"/>
      <c r="I466" s="81"/>
      <c r="J466" s="95">
        <f t="shared" ref="J466:J475" si="82">H466*I466</f>
        <v>0</v>
      </c>
    </row>
    <row r="467" spans="2:10" s="11" customFormat="1" ht="15">
      <c r="B467" s="15" t="s">
        <v>25</v>
      </c>
      <c r="C467" s="69" t="s">
        <v>130</v>
      </c>
      <c r="D467" s="14" t="s">
        <v>108</v>
      </c>
      <c r="E467" s="109"/>
      <c r="F467" s="81"/>
      <c r="G467" s="91">
        <f t="shared" si="81"/>
        <v>0</v>
      </c>
      <c r="H467" s="85"/>
      <c r="I467" s="81"/>
      <c r="J467" s="95">
        <f t="shared" si="82"/>
        <v>0</v>
      </c>
    </row>
    <row r="468" spans="2:10" s="11" customFormat="1" ht="15">
      <c r="B468" s="65" t="s">
        <v>106</v>
      </c>
      <c r="C468" s="77" t="s">
        <v>131</v>
      </c>
      <c r="D468" s="113" t="s">
        <v>108</v>
      </c>
      <c r="E468" s="110"/>
      <c r="F468" s="82"/>
      <c r="G468" s="92">
        <f t="shared" si="81"/>
        <v>0</v>
      </c>
      <c r="H468" s="87"/>
      <c r="I468" s="82"/>
      <c r="J468" s="96">
        <f t="shared" si="82"/>
        <v>0</v>
      </c>
    </row>
    <row r="469" spans="2:10" s="17" customFormat="1" ht="15">
      <c r="B469" s="15" t="s">
        <v>88</v>
      </c>
      <c r="C469" s="69" t="s">
        <v>80</v>
      </c>
      <c r="D469" s="14" t="s">
        <v>108</v>
      </c>
      <c r="E469" s="109"/>
      <c r="F469" s="81"/>
      <c r="G469" s="91">
        <f t="shared" si="81"/>
        <v>0</v>
      </c>
      <c r="H469" s="85"/>
      <c r="I469" s="81"/>
      <c r="J469" s="95">
        <f t="shared" si="82"/>
        <v>0</v>
      </c>
    </row>
    <row r="470" spans="2:10" s="17" customFormat="1" ht="15">
      <c r="B470" s="15" t="s">
        <v>89</v>
      </c>
      <c r="C470" s="69" t="s">
        <v>82</v>
      </c>
      <c r="D470" s="14" t="s">
        <v>108</v>
      </c>
      <c r="E470" s="109"/>
      <c r="F470" s="81"/>
      <c r="G470" s="91">
        <f t="shared" si="81"/>
        <v>0</v>
      </c>
      <c r="H470" s="85"/>
      <c r="I470" s="81"/>
      <c r="J470" s="95">
        <f t="shared" si="82"/>
        <v>0</v>
      </c>
    </row>
    <row r="471" spans="2:10" s="17" customFormat="1" ht="15">
      <c r="B471" s="15" t="s">
        <v>90</v>
      </c>
      <c r="C471" s="69" t="s">
        <v>81</v>
      </c>
      <c r="D471" s="14" t="s">
        <v>108</v>
      </c>
      <c r="E471" s="109"/>
      <c r="F471" s="81"/>
      <c r="G471" s="91">
        <f t="shared" si="81"/>
        <v>0</v>
      </c>
      <c r="H471" s="85"/>
      <c r="I471" s="81"/>
      <c r="J471" s="95">
        <f t="shared" si="82"/>
        <v>0</v>
      </c>
    </row>
    <row r="472" spans="2:10" s="17" customFormat="1" ht="15">
      <c r="B472" s="15" t="s">
        <v>91</v>
      </c>
      <c r="C472" s="69" t="s">
        <v>127</v>
      </c>
      <c r="D472" s="14" t="s">
        <v>108</v>
      </c>
      <c r="E472" s="109"/>
      <c r="F472" s="81"/>
      <c r="G472" s="91">
        <f t="shared" si="81"/>
        <v>0</v>
      </c>
      <c r="H472" s="85"/>
      <c r="I472" s="81"/>
      <c r="J472" s="95">
        <f t="shared" si="82"/>
        <v>0</v>
      </c>
    </row>
    <row r="473" spans="2:10" s="17" customFormat="1" ht="15">
      <c r="B473" s="15" t="s">
        <v>92</v>
      </c>
      <c r="C473" s="69" t="s">
        <v>126</v>
      </c>
      <c r="D473" s="14" t="s">
        <v>108</v>
      </c>
      <c r="E473" s="109"/>
      <c r="F473" s="81"/>
      <c r="G473" s="91">
        <f t="shared" si="81"/>
        <v>0</v>
      </c>
      <c r="H473" s="85"/>
      <c r="I473" s="81"/>
      <c r="J473" s="95">
        <f t="shared" si="82"/>
        <v>0</v>
      </c>
    </row>
    <row r="474" spans="2:10" s="17" customFormat="1" ht="15">
      <c r="B474" s="15" t="s">
        <v>93</v>
      </c>
      <c r="C474" s="69" t="s">
        <v>83</v>
      </c>
      <c r="D474" s="14" t="s">
        <v>108</v>
      </c>
      <c r="E474" s="109"/>
      <c r="F474" s="81"/>
      <c r="G474" s="91">
        <f t="shared" si="81"/>
        <v>0</v>
      </c>
      <c r="H474" s="85"/>
      <c r="I474" s="81"/>
      <c r="J474" s="95">
        <f t="shared" si="82"/>
        <v>0</v>
      </c>
    </row>
    <row r="475" spans="2:10" s="17" customFormat="1" ht="15">
      <c r="B475" s="123" t="s">
        <v>128</v>
      </c>
      <c r="C475" s="69" t="s">
        <v>140</v>
      </c>
      <c r="D475" s="14" t="s">
        <v>108</v>
      </c>
      <c r="E475" s="109"/>
      <c r="F475" s="81"/>
      <c r="G475" s="91">
        <f t="shared" si="81"/>
        <v>0</v>
      </c>
      <c r="H475" s="85"/>
      <c r="I475" s="81"/>
      <c r="J475" s="95">
        <f t="shared" si="82"/>
        <v>0</v>
      </c>
    </row>
    <row r="476" spans="2:10" s="11" customFormat="1" ht="15">
      <c r="B476" s="15"/>
      <c r="C476" s="74"/>
      <c r="D476" s="14"/>
      <c r="E476" s="109"/>
      <c r="F476" s="81"/>
      <c r="G476" s="91"/>
      <c r="H476" s="85"/>
      <c r="I476" s="81"/>
      <c r="J476" s="95"/>
    </row>
    <row r="477" spans="2:10" s="11" customFormat="1" ht="15.75">
      <c r="B477" s="61">
        <v>3</v>
      </c>
      <c r="C477" s="72" t="s">
        <v>96</v>
      </c>
      <c r="D477" s="62"/>
      <c r="E477" s="111"/>
      <c r="F477" s="79"/>
      <c r="G477" s="90"/>
      <c r="H477" s="83"/>
      <c r="I477" s="79"/>
      <c r="J477" s="97"/>
    </row>
    <row r="478" spans="2:10" s="11" customFormat="1" ht="15.75">
      <c r="B478" s="32" t="s">
        <v>10</v>
      </c>
      <c r="C478" s="73" t="s">
        <v>97</v>
      </c>
      <c r="D478" s="14"/>
      <c r="E478" s="109"/>
      <c r="F478" s="81"/>
      <c r="G478" s="91"/>
      <c r="H478" s="85"/>
      <c r="I478" s="81"/>
      <c r="J478" s="95"/>
    </row>
    <row r="479" spans="2:10" s="12" customFormat="1" ht="15.75">
      <c r="B479" s="15" t="s">
        <v>26</v>
      </c>
      <c r="C479" s="69" t="s">
        <v>84</v>
      </c>
      <c r="D479" s="14" t="s">
        <v>108</v>
      </c>
      <c r="E479" s="109"/>
      <c r="F479" s="81"/>
      <c r="G479" s="91">
        <f t="shared" ref="G479:G483" si="83">E479*F479</f>
        <v>0</v>
      </c>
      <c r="H479" s="85"/>
      <c r="I479" s="81"/>
      <c r="J479" s="95">
        <f t="shared" ref="J479:J483" si="84">H479*I479</f>
        <v>0</v>
      </c>
    </row>
    <row r="480" spans="2:10" s="11" customFormat="1" ht="15">
      <c r="B480" s="15" t="s">
        <v>27</v>
      </c>
      <c r="C480" s="69" t="s">
        <v>85</v>
      </c>
      <c r="D480" s="14" t="s">
        <v>108</v>
      </c>
      <c r="E480" s="109"/>
      <c r="F480" s="81"/>
      <c r="G480" s="91">
        <f t="shared" si="83"/>
        <v>0</v>
      </c>
      <c r="H480" s="85"/>
      <c r="I480" s="81"/>
      <c r="J480" s="95">
        <f t="shared" si="84"/>
        <v>0</v>
      </c>
    </row>
    <row r="481" spans="2:10" s="11" customFormat="1" ht="15">
      <c r="B481" s="15" t="s">
        <v>98</v>
      </c>
      <c r="C481" s="69" t="s">
        <v>86</v>
      </c>
      <c r="D481" s="14" t="s">
        <v>108</v>
      </c>
      <c r="E481" s="109"/>
      <c r="F481" s="81"/>
      <c r="G481" s="91">
        <f t="shared" si="83"/>
        <v>0</v>
      </c>
      <c r="H481" s="85"/>
      <c r="I481" s="81"/>
      <c r="J481" s="95">
        <f t="shared" si="84"/>
        <v>0</v>
      </c>
    </row>
    <row r="482" spans="2:10" s="11" customFormat="1" ht="15">
      <c r="B482" s="15" t="s">
        <v>99</v>
      </c>
      <c r="C482" s="69" t="s">
        <v>210</v>
      </c>
      <c r="D482" s="14" t="s">
        <v>108</v>
      </c>
      <c r="E482" s="109"/>
      <c r="F482" s="81"/>
      <c r="G482" s="91">
        <f t="shared" si="83"/>
        <v>0</v>
      </c>
      <c r="H482" s="85"/>
      <c r="I482" s="81"/>
      <c r="J482" s="95">
        <f t="shared" si="84"/>
        <v>0</v>
      </c>
    </row>
    <row r="483" spans="2:10" s="11" customFormat="1" ht="15">
      <c r="B483" s="15" t="s">
        <v>209</v>
      </c>
      <c r="C483" s="69" t="s">
        <v>232</v>
      </c>
      <c r="D483" s="14" t="s">
        <v>108</v>
      </c>
      <c r="E483" s="109"/>
      <c r="F483" s="81"/>
      <c r="G483" s="91">
        <f t="shared" si="83"/>
        <v>0</v>
      </c>
      <c r="H483" s="85"/>
      <c r="I483" s="81"/>
      <c r="J483" s="95">
        <f t="shared" si="84"/>
        <v>0</v>
      </c>
    </row>
    <row r="484" spans="2:10" s="11" customFormat="1" ht="15">
      <c r="B484" s="15"/>
      <c r="C484" s="75"/>
      <c r="D484" s="14"/>
      <c r="E484" s="109"/>
      <c r="F484" s="81"/>
      <c r="G484" s="91"/>
      <c r="H484" s="85"/>
      <c r="I484" s="81"/>
      <c r="J484" s="95"/>
    </row>
    <row r="485" spans="2:10" s="11" customFormat="1" ht="15.75">
      <c r="B485" s="61">
        <v>4</v>
      </c>
      <c r="C485" s="76" t="s">
        <v>28</v>
      </c>
      <c r="D485" s="62"/>
      <c r="E485" s="111"/>
      <c r="F485" s="79"/>
      <c r="G485" s="90"/>
      <c r="H485" s="83"/>
      <c r="I485" s="79"/>
      <c r="J485" s="97"/>
    </row>
    <row r="486" spans="2:10" s="11" customFormat="1" ht="15">
      <c r="B486" s="15" t="s">
        <v>11</v>
      </c>
      <c r="C486" s="69" t="s">
        <v>100</v>
      </c>
      <c r="D486" s="14" t="s">
        <v>108</v>
      </c>
      <c r="E486" s="109"/>
      <c r="F486" s="81"/>
      <c r="G486" s="91">
        <f t="shared" ref="G486:G489" si="85">E486*F486</f>
        <v>0</v>
      </c>
      <c r="H486" s="85"/>
      <c r="I486" s="81"/>
      <c r="J486" s="95">
        <f t="shared" ref="J486:J489" si="86">H486*I486</f>
        <v>0</v>
      </c>
    </row>
    <row r="487" spans="2:10" s="11" customFormat="1" ht="15">
      <c r="B487" s="15" t="s">
        <v>12</v>
      </c>
      <c r="C487" s="69" t="s">
        <v>236</v>
      </c>
      <c r="D487" s="14" t="s">
        <v>108</v>
      </c>
      <c r="E487" s="109"/>
      <c r="F487" s="81"/>
      <c r="G487" s="91">
        <f t="shared" si="85"/>
        <v>0</v>
      </c>
      <c r="H487" s="85"/>
      <c r="I487" s="81"/>
      <c r="J487" s="95">
        <f t="shared" si="86"/>
        <v>0</v>
      </c>
    </row>
    <row r="488" spans="2:10" s="11" customFormat="1" ht="15">
      <c r="B488" s="15" t="s">
        <v>101</v>
      </c>
      <c r="C488" s="69" t="s">
        <v>102</v>
      </c>
      <c r="D488" s="14" t="s">
        <v>108</v>
      </c>
      <c r="E488" s="109"/>
      <c r="F488" s="81"/>
      <c r="G488" s="91">
        <f t="shared" si="85"/>
        <v>0</v>
      </c>
      <c r="H488" s="85"/>
      <c r="I488" s="81"/>
      <c r="J488" s="95">
        <f t="shared" si="86"/>
        <v>0</v>
      </c>
    </row>
    <row r="489" spans="2:10" s="11" customFormat="1" ht="15">
      <c r="B489" s="15" t="s">
        <v>119</v>
      </c>
      <c r="C489" s="69" t="s">
        <v>103</v>
      </c>
      <c r="D489" s="14" t="s">
        <v>108</v>
      </c>
      <c r="E489" s="109"/>
      <c r="F489" s="81"/>
      <c r="G489" s="91">
        <f t="shared" si="85"/>
        <v>0</v>
      </c>
      <c r="H489" s="85"/>
      <c r="I489" s="81"/>
      <c r="J489" s="95">
        <f t="shared" si="86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87">E492*F492</f>
        <v>0</v>
      </c>
      <c r="H492" s="85"/>
      <c r="I492" s="81"/>
      <c r="J492" s="95">
        <f t="shared" ref="J492:J494" si="88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87"/>
        <v>0</v>
      </c>
      <c r="H493" s="85"/>
      <c r="I493" s="81"/>
      <c r="J493" s="95">
        <f t="shared" si="88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87"/>
        <v>0</v>
      </c>
      <c r="H494" s="85"/>
      <c r="I494" s="81"/>
      <c r="J494" s="95">
        <f t="shared" si="88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ht="16.5" thickBot="1">
      <c r="B496" s="19"/>
      <c r="C496" s="50" t="str">
        <f>CONCATENATE("TOTAL PRECIO ",C456)</f>
        <v>TOTAL PRECIO ESTACIÓN LOS HÉROES L1</v>
      </c>
      <c r="D496" s="222"/>
      <c r="E496" s="223"/>
      <c r="F496" s="223"/>
      <c r="G496" s="115">
        <f>SUM(G459:G495)</f>
        <v>0</v>
      </c>
      <c r="H496" s="222"/>
      <c r="I496" s="223"/>
      <c r="J496" s="116">
        <f>SUM(J459:J495)</f>
        <v>0</v>
      </c>
    </row>
    <row r="497" spans="2:10" ht="15">
      <c r="B497" s="17"/>
      <c r="C497" s="46"/>
      <c r="D497" s="17"/>
      <c r="E497" s="11"/>
      <c r="F497" s="11"/>
      <c r="G497" s="11"/>
      <c r="H497" s="11"/>
      <c r="I497" s="11"/>
      <c r="J497" s="11"/>
    </row>
    <row r="498" spans="2:10" ht="15.75" customHeight="1">
      <c r="B498" s="230" t="s">
        <v>3</v>
      </c>
      <c r="C498" s="230"/>
      <c r="D498" s="235"/>
      <c r="E498" s="235"/>
      <c r="F498" s="225"/>
      <c r="G498" s="225"/>
      <c r="I498" s="225"/>
      <c r="J498" s="225"/>
    </row>
    <row r="499" spans="2:10" ht="15.75">
      <c r="B499" s="230" t="s">
        <v>4</v>
      </c>
      <c r="C499" s="230"/>
      <c r="D499" s="230"/>
      <c r="E499" s="230"/>
      <c r="F499" s="225"/>
      <c r="G499" s="225"/>
      <c r="I499" s="225"/>
      <c r="J499" s="225"/>
    </row>
    <row r="500" spans="2:10" ht="15.75" customHeight="1">
      <c r="B500" s="230" t="s">
        <v>5</v>
      </c>
      <c r="C500" s="230"/>
      <c r="D500" s="231"/>
      <c r="E500" s="231"/>
      <c r="F500" s="226"/>
      <c r="G500" s="226"/>
      <c r="I500" s="226"/>
      <c r="J500" s="226"/>
    </row>
    <row r="503" spans="2:10" ht="16.5" thickBot="1">
      <c r="B503" s="24"/>
      <c r="C503" s="66" t="s">
        <v>219</v>
      </c>
      <c r="D503" s="22"/>
      <c r="E503" s="24"/>
      <c r="F503" s="25"/>
      <c r="G503" s="25"/>
      <c r="H503" s="24"/>
      <c r="I503" s="25"/>
      <c r="J503" s="25"/>
    </row>
    <row r="504" spans="2:10" s="12" customFormat="1" ht="21.75" customHeight="1" thickBot="1">
      <c r="B504" s="52" t="s">
        <v>0</v>
      </c>
      <c r="C504" s="232" t="s">
        <v>1</v>
      </c>
      <c r="D504" s="232" t="s">
        <v>2</v>
      </c>
      <c r="E504" s="227" t="s">
        <v>113</v>
      </c>
      <c r="F504" s="228"/>
      <c r="G504" s="234"/>
      <c r="H504" s="227" t="s">
        <v>116</v>
      </c>
      <c r="I504" s="228"/>
      <c r="J504" s="229"/>
    </row>
    <row r="505" spans="2:10" s="12" customFormat="1" ht="32.25" thickBot="1">
      <c r="B505" s="53" t="s">
        <v>41</v>
      </c>
      <c r="C505" s="233"/>
      <c r="D505" s="233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9">E513*F513</f>
        <v>0</v>
      </c>
      <c r="H513" s="85"/>
      <c r="I513" s="81"/>
      <c r="J513" s="95">
        <f t="shared" ref="J513:J521" si="90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9"/>
        <v>0</v>
      </c>
      <c r="H514" s="85"/>
      <c r="I514" s="81"/>
      <c r="J514" s="95">
        <f t="shared" si="90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9"/>
        <v>0</v>
      </c>
      <c r="H515" s="85"/>
      <c r="I515" s="81"/>
      <c r="J515" s="95">
        <f t="shared" si="90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9"/>
        <v>0</v>
      </c>
      <c r="H516" s="85"/>
      <c r="I516" s="81"/>
      <c r="J516" s="95">
        <f t="shared" si="90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9"/>
        <v>0</v>
      </c>
      <c r="H517" s="85"/>
      <c r="I517" s="81"/>
      <c r="J517" s="95">
        <f t="shared" si="90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9"/>
        <v>0</v>
      </c>
      <c r="H518" s="85"/>
      <c r="I518" s="81"/>
      <c r="J518" s="95">
        <f t="shared" si="90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9"/>
        <v>0</v>
      </c>
      <c r="H519" s="85"/>
      <c r="I519" s="81"/>
      <c r="J519" s="95">
        <f t="shared" si="90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9"/>
        <v>0</v>
      </c>
      <c r="H520" s="85"/>
      <c r="I520" s="81"/>
      <c r="J520" s="95">
        <f t="shared" si="90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9"/>
        <v>0</v>
      </c>
      <c r="H521" s="85"/>
      <c r="I521" s="81"/>
      <c r="J521" s="95">
        <f t="shared" si="90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91">E525*F525</f>
        <v>0</v>
      </c>
      <c r="H525" s="85"/>
      <c r="I525" s="81"/>
      <c r="J525" s="95">
        <f t="shared" ref="J525:J529" si="92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91"/>
        <v>0</v>
      </c>
      <c r="H526" s="85"/>
      <c r="I526" s="81"/>
      <c r="J526" s="95">
        <f t="shared" si="92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91"/>
        <v>0</v>
      </c>
      <c r="H527" s="85"/>
      <c r="I527" s="81"/>
      <c r="J527" s="95">
        <f t="shared" si="92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91"/>
        <v>0</v>
      </c>
      <c r="H528" s="85"/>
      <c r="I528" s="81"/>
      <c r="J528" s="95">
        <f t="shared" si="92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91"/>
        <v>0</v>
      </c>
      <c r="H529" s="85"/>
      <c r="I529" s="81"/>
      <c r="J529" s="95">
        <f t="shared" si="92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93">E532*F532</f>
        <v>0</v>
      </c>
      <c r="H532" s="85"/>
      <c r="I532" s="81"/>
      <c r="J532" s="95">
        <f t="shared" ref="J532:J534" si="94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93"/>
        <v>0</v>
      </c>
      <c r="H533" s="85"/>
      <c r="I533" s="81"/>
      <c r="J533" s="95">
        <f t="shared" si="94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93"/>
        <v>0</v>
      </c>
      <c r="H534" s="85"/>
      <c r="I534" s="81"/>
      <c r="J534" s="95">
        <f t="shared" si="94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95">E537*F537</f>
        <v>0</v>
      </c>
      <c r="H537" s="85"/>
      <c r="I537" s="81"/>
      <c r="J537" s="95">
        <f t="shared" ref="J537:J539" si="96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95"/>
        <v>0</v>
      </c>
      <c r="H538" s="85"/>
      <c r="I538" s="81"/>
      <c r="J538" s="95">
        <f t="shared" si="96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95"/>
        <v>0</v>
      </c>
      <c r="H539" s="85"/>
      <c r="I539" s="81"/>
      <c r="J539" s="95">
        <f t="shared" si="96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ht="16.5" thickBot="1">
      <c r="B541" s="19"/>
      <c r="C541" s="50" t="str">
        <f>CONCATENATE("TOTAL PRECIO ",C503)</f>
        <v>TOTAL PRECIO ESTACIÓN LA MONEDA</v>
      </c>
      <c r="D541" s="222"/>
      <c r="E541" s="223"/>
      <c r="F541" s="223"/>
      <c r="G541" s="115">
        <f>SUM(G506:G540)</f>
        <v>0</v>
      </c>
      <c r="H541" s="222"/>
      <c r="I541" s="223"/>
      <c r="J541" s="116">
        <f>SUM(J506:J540)</f>
        <v>0</v>
      </c>
    </row>
    <row r="542" spans="2:10" ht="15">
      <c r="B542" s="17"/>
      <c r="C542" s="46"/>
      <c r="D542" s="17"/>
      <c r="E542" s="11"/>
      <c r="F542" s="11"/>
      <c r="G542" s="11"/>
      <c r="H542" s="11"/>
      <c r="I542" s="11"/>
      <c r="J542" s="11"/>
    </row>
    <row r="543" spans="2:10" ht="15.75" customHeight="1">
      <c r="B543" s="230" t="s">
        <v>3</v>
      </c>
      <c r="C543" s="230"/>
      <c r="D543" s="235"/>
      <c r="E543" s="235"/>
      <c r="F543" s="225"/>
      <c r="G543" s="225"/>
      <c r="I543" s="225"/>
      <c r="J543" s="225"/>
    </row>
    <row r="544" spans="2:10" ht="15.75">
      <c r="B544" s="230" t="s">
        <v>4</v>
      </c>
      <c r="C544" s="230"/>
      <c r="D544" s="230"/>
      <c r="E544" s="230"/>
      <c r="F544" s="225"/>
      <c r="G544" s="225"/>
      <c r="I544" s="225"/>
      <c r="J544" s="225"/>
    </row>
    <row r="545" spans="2:10" ht="15.75" customHeight="1">
      <c r="B545" s="230" t="s">
        <v>5</v>
      </c>
      <c r="C545" s="230"/>
      <c r="D545" s="231"/>
      <c r="E545" s="231"/>
      <c r="F545" s="226"/>
      <c r="G545" s="226"/>
      <c r="I545" s="226"/>
      <c r="J545" s="226"/>
    </row>
    <row r="547" spans="2:10" ht="15.75">
      <c r="B547" s="33"/>
      <c r="C547" s="26"/>
      <c r="D547" s="42"/>
      <c r="E547" s="33"/>
      <c r="F547" s="34"/>
      <c r="G547" s="34"/>
      <c r="H547" s="33"/>
      <c r="I547" s="34"/>
      <c r="J547" s="34"/>
    </row>
    <row r="548" spans="2:10" ht="16.5" thickBot="1">
      <c r="B548" s="24"/>
      <c r="C548" s="66" t="s">
        <v>220</v>
      </c>
      <c r="D548" s="22"/>
      <c r="E548" s="24"/>
      <c r="F548" s="25"/>
      <c r="G548" s="25"/>
      <c r="H548" s="24"/>
      <c r="I548" s="25"/>
      <c r="J548" s="25"/>
    </row>
    <row r="549" spans="2:10" s="12" customFormat="1" ht="21.75" customHeight="1" thickBot="1">
      <c r="B549" s="52" t="s">
        <v>0</v>
      </c>
      <c r="C549" s="232" t="s">
        <v>1</v>
      </c>
      <c r="D549" s="232" t="s">
        <v>2</v>
      </c>
      <c r="E549" s="227" t="s">
        <v>113</v>
      </c>
      <c r="F549" s="228"/>
      <c r="G549" s="234"/>
      <c r="H549" s="227" t="s">
        <v>116</v>
      </c>
      <c r="I549" s="228"/>
      <c r="J549" s="229"/>
    </row>
    <row r="550" spans="2:10" s="12" customFormat="1" ht="32.25" thickBot="1">
      <c r="B550" s="53" t="s">
        <v>42</v>
      </c>
      <c r="C550" s="233"/>
      <c r="D550" s="233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7" si="97">E558*F558</f>
        <v>0</v>
      </c>
      <c r="H558" s="85"/>
      <c r="I558" s="81"/>
      <c r="J558" s="95">
        <f t="shared" ref="J558:J567" si="98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97"/>
        <v>0</v>
      </c>
      <c r="H559" s="85"/>
      <c r="I559" s="81"/>
      <c r="J559" s="95">
        <f t="shared" si="98"/>
        <v>0</v>
      </c>
    </row>
    <row r="560" spans="2:10" s="11" customFormat="1" ht="15">
      <c r="B560" s="65" t="s">
        <v>106</v>
      </c>
      <c r="C560" s="77" t="s">
        <v>131</v>
      </c>
      <c r="D560" s="113" t="s">
        <v>108</v>
      </c>
      <c r="E560" s="110"/>
      <c r="F560" s="82"/>
      <c r="G560" s="92">
        <f t="shared" si="97"/>
        <v>0</v>
      </c>
      <c r="H560" s="87"/>
      <c r="I560" s="82"/>
      <c r="J560" s="96">
        <f t="shared" si="98"/>
        <v>0</v>
      </c>
    </row>
    <row r="561" spans="2:10" s="17" customFormat="1" ht="15">
      <c r="B561" s="15" t="s">
        <v>88</v>
      </c>
      <c r="C561" s="69" t="s">
        <v>80</v>
      </c>
      <c r="D561" s="14" t="s">
        <v>108</v>
      </c>
      <c r="E561" s="109"/>
      <c r="F561" s="81"/>
      <c r="G561" s="91">
        <f t="shared" si="97"/>
        <v>0</v>
      </c>
      <c r="H561" s="85"/>
      <c r="I561" s="81"/>
      <c r="J561" s="95">
        <f t="shared" si="98"/>
        <v>0</v>
      </c>
    </row>
    <row r="562" spans="2:10" s="17" customFormat="1" ht="15">
      <c r="B562" s="15" t="s">
        <v>89</v>
      </c>
      <c r="C562" s="69" t="s">
        <v>82</v>
      </c>
      <c r="D562" s="14" t="s">
        <v>108</v>
      </c>
      <c r="E562" s="109"/>
      <c r="F562" s="81"/>
      <c r="G562" s="91">
        <f t="shared" si="97"/>
        <v>0</v>
      </c>
      <c r="H562" s="85"/>
      <c r="I562" s="81"/>
      <c r="J562" s="95">
        <f t="shared" si="98"/>
        <v>0</v>
      </c>
    </row>
    <row r="563" spans="2:10" s="17" customFormat="1" ht="15">
      <c r="B563" s="15" t="s">
        <v>90</v>
      </c>
      <c r="C563" s="69" t="s">
        <v>81</v>
      </c>
      <c r="D563" s="14" t="s">
        <v>108</v>
      </c>
      <c r="E563" s="109"/>
      <c r="F563" s="81"/>
      <c r="G563" s="91">
        <f t="shared" si="97"/>
        <v>0</v>
      </c>
      <c r="H563" s="85"/>
      <c r="I563" s="81"/>
      <c r="J563" s="95">
        <f t="shared" si="98"/>
        <v>0</v>
      </c>
    </row>
    <row r="564" spans="2:10" s="17" customFormat="1" ht="15">
      <c r="B564" s="15" t="s">
        <v>91</v>
      </c>
      <c r="C564" s="69" t="s">
        <v>127</v>
      </c>
      <c r="D564" s="14" t="s">
        <v>108</v>
      </c>
      <c r="E564" s="109"/>
      <c r="F564" s="81"/>
      <c r="G564" s="91">
        <f t="shared" si="97"/>
        <v>0</v>
      </c>
      <c r="H564" s="85"/>
      <c r="I564" s="81"/>
      <c r="J564" s="95">
        <f t="shared" si="98"/>
        <v>0</v>
      </c>
    </row>
    <row r="565" spans="2:10" s="17" customFormat="1" ht="15">
      <c r="B565" s="15" t="s">
        <v>92</v>
      </c>
      <c r="C565" s="69" t="s">
        <v>126</v>
      </c>
      <c r="D565" s="14" t="s">
        <v>108</v>
      </c>
      <c r="E565" s="109"/>
      <c r="F565" s="81"/>
      <c r="G565" s="91">
        <f t="shared" si="97"/>
        <v>0</v>
      </c>
      <c r="H565" s="85"/>
      <c r="I565" s="81"/>
      <c r="J565" s="95">
        <f t="shared" si="98"/>
        <v>0</v>
      </c>
    </row>
    <row r="566" spans="2:10" s="17" customFormat="1" ht="15">
      <c r="B566" s="15" t="s">
        <v>93</v>
      </c>
      <c r="C566" s="69" t="s">
        <v>83</v>
      </c>
      <c r="D566" s="14" t="s">
        <v>108</v>
      </c>
      <c r="E566" s="109"/>
      <c r="F566" s="81"/>
      <c r="G566" s="91">
        <f t="shared" si="97"/>
        <v>0</v>
      </c>
      <c r="H566" s="85"/>
      <c r="I566" s="81"/>
      <c r="J566" s="95">
        <f t="shared" si="98"/>
        <v>0</v>
      </c>
    </row>
    <row r="567" spans="2:10" s="17" customFormat="1" ht="15">
      <c r="B567" s="123" t="s">
        <v>128</v>
      </c>
      <c r="C567" s="69" t="s">
        <v>140</v>
      </c>
      <c r="D567" s="14" t="s">
        <v>108</v>
      </c>
      <c r="E567" s="109"/>
      <c r="F567" s="81"/>
      <c r="G567" s="91">
        <f t="shared" si="97"/>
        <v>0</v>
      </c>
      <c r="H567" s="85"/>
      <c r="I567" s="81"/>
      <c r="J567" s="95">
        <f t="shared" si="98"/>
        <v>0</v>
      </c>
    </row>
    <row r="568" spans="2:10" s="11" customFormat="1" ht="15">
      <c r="B568" s="15"/>
      <c r="C568" s="74"/>
      <c r="D568" s="14"/>
      <c r="E568" s="109"/>
      <c r="F568" s="81"/>
      <c r="G568" s="91"/>
      <c r="H568" s="85"/>
      <c r="I568" s="81"/>
      <c r="J568" s="95"/>
    </row>
    <row r="569" spans="2:10" s="11" customFormat="1" ht="15.75">
      <c r="B569" s="61">
        <v>3</v>
      </c>
      <c r="C569" s="72" t="s">
        <v>96</v>
      </c>
      <c r="D569" s="62"/>
      <c r="E569" s="111"/>
      <c r="F569" s="79"/>
      <c r="G569" s="90"/>
      <c r="H569" s="83"/>
      <c r="I569" s="79"/>
      <c r="J569" s="97"/>
    </row>
    <row r="570" spans="2:10" s="11" customFormat="1" ht="15.75">
      <c r="B570" s="32" t="s">
        <v>10</v>
      </c>
      <c r="C570" s="73" t="s">
        <v>97</v>
      </c>
      <c r="D570" s="14"/>
      <c r="E570" s="109"/>
      <c r="F570" s="81"/>
      <c r="G570" s="91"/>
      <c r="H570" s="85"/>
      <c r="I570" s="81"/>
      <c r="J570" s="95"/>
    </row>
    <row r="571" spans="2:10" s="12" customFormat="1" ht="15.75">
      <c r="B571" s="15" t="s">
        <v>26</v>
      </c>
      <c r="C571" s="69" t="s">
        <v>84</v>
      </c>
      <c r="D571" s="14" t="s">
        <v>108</v>
      </c>
      <c r="E571" s="109"/>
      <c r="F571" s="81"/>
      <c r="G571" s="91">
        <f t="shared" ref="G571:G575" si="99">E571*F571</f>
        <v>0</v>
      </c>
      <c r="H571" s="85"/>
      <c r="I571" s="81"/>
      <c r="J571" s="95">
        <f t="shared" ref="J571:J575" si="100">H571*I571</f>
        <v>0</v>
      </c>
    </row>
    <row r="572" spans="2:10" s="11" customFormat="1" ht="15">
      <c r="B572" s="15" t="s">
        <v>27</v>
      </c>
      <c r="C572" s="69" t="s">
        <v>85</v>
      </c>
      <c r="D572" s="14" t="s">
        <v>108</v>
      </c>
      <c r="E572" s="109"/>
      <c r="F572" s="81"/>
      <c r="G572" s="91">
        <f t="shared" si="99"/>
        <v>0</v>
      </c>
      <c r="H572" s="85"/>
      <c r="I572" s="81"/>
      <c r="J572" s="95">
        <f t="shared" si="100"/>
        <v>0</v>
      </c>
    </row>
    <row r="573" spans="2:10" s="11" customFormat="1" ht="15">
      <c r="B573" s="15" t="s">
        <v>98</v>
      </c>
      <c r="C573" s="69" t="s">
        <v>86</v>
      </c>
      <c r="D573" s="14" t="s">
        <v>108</v>
      </c>
      <c r="E573" s="109"/>
      <c r="F573" s="81"/>
      <c r="G573" s="91">
        <f t="shared" si="99"/>
        <v>0</v>
      </c>
      <c r="H573" s="85"/>
      <c r="I573" s="81"/>
      <c r="J573" s="95">
        <f t="shared" si="100"/>
        <v>0</v>
      </c>
    </row>
    <row r="574" spans="2:10" s="11" customFormat="1" ht="15">
      <c r="B574" s="15" t="s">
        <v>99</v>
      </c>
      <c r="C574" s="69" t="s">
        <v>210</v>
      </c>
      <c r="D574" s="14" t="s">
        <v>108</v>
      </c>
      <c r="E574" s="109"/>
      <c r="F574" s="81"/>
      <c r="G574" s="91">
        <f t="shared" si="99"/>
        <v>0</v>
      </c>
      <c r="H574" s="85"/>
      <c r="I574" s="81"/>
      <c r="J574" s="95">
        <f t="shared" si="100"/>
        <v>0</v>
      </c>
    </row>
    <row r="575" spans="2:10" s="11" customFormat="1" ht="15">
      <c r="B575" s="15" t="s">
        <v>209</v>
      </c>
      <c r="C575" s="69" t="s">
        <v>232</v>
      </c>
      <c r="D575" s="14" t="s">
        <v>108</v>
      </c>
      <c r="E575" s="109"/>
      <c r="F575" s="81"/>
      <c r="G575" s="91">
        <f t="shared" si="99"/>
        <v>0</v>
      </c>
      <c r="H575" s="85"/>
      <c r="I575" s="81"/>
      <c r="J575" s="95">
        <f t="shared" si="100"/>
        <v>0</v>
      </c>
    </row>
    <row r="576" spans="2:10" s="11" customFormat="1" ht="15">
      <c r="B576" s="15"/>
      <c r="C576" s="75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4</v>
      </c>
      <c r="C577" s="76" t="s">
        <v>28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11</v>
      </c>
      <c r="C578" s="69" t="s">
        <v>100</v>
      </c>
      <c r="D578" s="14" t="s">
        <v>108</v>
      </c>
      <c r="E578" s="109"/>
      <c r="F578" s="81"/>
      <c r="G578" s="91">
        <f t="shared" ref="G578:G580" si="101">E578*F578</f>
        <v>0</v>
      </c>
      <c r="H578" s="85"/>
      <c r="I578" s="81"/>
      <c r="J578" s="95">
        <f t="shared" ref="J578:J580" si="102">H578*I578</f>
        <v>0</v>
      </c>
    </row>
    <row r="579" spans="2:10" s="11" customFormat="1" ht="15">
      <c r="B579" s="15" t="s">
        <v>12</v>
      </c>
      <c r="C579" s="69" t="s">
        <v>102</v>
      </c>
      <c r="D579" s="14" t="s">
        <v>108</v>
      </c>
      <c r="E579" s="109"/>
      <c r="F579" s="81"/>
      <c r="G579" s="91">
        <f t="shared" si="101"/>
        <v>0</v>
      </c>
      <c r="H579" s="85"/>
      <c r="I579" s="81"/>
      <c r="J579" s="95">
        <f t="shared" si="102"/>
        <v>0</v>
      </c>
    </row>
    <row r="580" spans="2:10" s="11" customFormat="1" ht="15">
      <c r="B580" s="15" t="s">
        <v>101</v>
      </c>
      <c r="C580" s="69" t="s">
        <v>103</v>
      </c>
      <c r="D580" s="14" t="s">
        <v>108</v>
      </c>
      <c r="E580" s="109"/>
      <c r="F580" s="81"/>
      <c r="G580" s="91">
        <f t="shared" si="101"/>
        <v>0</v>
      </c>
      <c r="H580" s="85"/>
      <c r="I580" s="81"/>
      <c r="J580" s="95">
        <f t="shared" si="102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103">E583*F583</f>
        <v>0</v>
      </c>
      <c r="H583" s="85"/>
      <c r="I583" s="81"/>
      <c r="J583" s="95">
        <f t="shared" ref="J583:J585" si="104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103"/>
        <v>0</v>
      </c>
      <c r="H584" s="85"/>
      <c r="I584" s="81"/>
      <c r="J584" s="95">
        <f t="shared" si="104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103"/>
        <v>0</v>
      </c>
      <c r="H585" s="85"/>
      <c r="I585" s="81"/>
      <c r="J585" s="95">
        <f t="shared" si="104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ht="16.5" thickBot="1">
      <c r="B587" s="19"/>
      <c r="C587" s="50" t="str">
        <f>CONCATENATE("TOTAL PRECIO ",C548)</f>
        <v>TOTAL PRECIO ESTACIÓN UNIVERSIDAD DE CHILE</v>
      </c>
      <c r="D587" s="222"/>
      <c r="E587" s="223"/>
      <c r="F587" s="223"/>
      <c r="G587" s="115">
        <f>SUM(G551:G586)</f>
        <v>0</v>
      </c>
      <c r="H587" s="222"/>
      <c r="I587" s="223"/>
      <c r="J587" s="116">
        <f>SUM(J551:J586)</f>
        <v>0</v>
      </c>
    </row>
    <row r="588" spans="2:10" ht="15">
      <c r="B588" s="17"/>
      <c r="C588" s="46"/>
      <c r="D588" s="17"/>
      <c r="E588" s="11"/>
      <c r="F588" s="11"/>
      <c r="G588" s="11"/>
      <c r="H588" s="11"/>
      <c r="I588" s="11"/>
      <c r="J588" s="11"/>
    </row>
    <row r="589" spans="2:10" ht="15.75" customHeight="1">
      <c r="B589" s="230" t="s">
        <v>3</v>
      </c>
      <c r="C589" s="230"/>
      <c r="D589" s="235"/>
      <c r="E589" s="235"/>
      <c r="F589" s="225"/>
      <c r="G589" s="225"/>
      <c r="I589" s="225"/>
      <c r="J589" s="225"/>
    </row>
    <row r="590" spans="2:10" ht="15.75">
      <c r="B590" s="230" t="s">
        <v>4</v>
      </c>
      <c r="C590" s="230"/>
      <c r="D590" s="230"/>
      <c r="E590" s="230"/>
      <c r="F590" s="225"/>
      <c r="G590" s="225"/>
      <c r="I590" s="225"/>
      <c r="J590" s="225"/>
    </row>
    <row r="591" spans="2:10" ht="15.75" customHeight="1">
      <c r="B591" s="230" t="s">
        <v>5</v>
      </c>
      <c r="C591" s="230"/>
      <c r="D591" s="231"/>
      <c r="E591" s="231"/>
      <c r="F591" s="226"/>
      <c r="G591" s="226"/>
      <c r="I591" s="226"/>
      <c r="J591" s="226"/>
    </row>
    <row r="594" spans="2:10" ht="16.5" thickBot="1">
      <c r="B594" s="24"/>
      <c r="C594" s="66" t="s">
        <v>221</v>
      </c>
      <c r="D594" s="22"/>
      <c r="E594" s="24"/>
      <c r="F594" s="25"/>
      <c r="G594" s="25"/>
      <c r="H594" s="24"/>
      <c r="I594" s="25"/>
      <c r="J594" s="25"/>
    </row>
    <row r="595" spans="2:10" s="12" customFormat="1" ht="21.75" customHeight="1" thickBot="1">
      <c r="B595" s="52" t="s">
        <v>0</v>
      </c>
      <c r="C595" s="232" t="s">
        <v>1</v>
      </c>
      <c r="D595" s="232" t="s">
        <v>2</v>
      </c>
      <c r="E595" s="227" t="s">
        <v>113</v>
      </c>
      <c r="F595" s="228"/>
      <c r="G595" s="234"/>
      <c r="H595" s="227" t="s">
        <v>116</v>
      </c>
      <c r="I595" s="228"/>
      <c r="J595" s="229"/>
    </row>
    <row r="596" spans="2:10" s="12" customFormat="1" ht="32.25" thickBot="1">
      <c r="B596" s="53" t="s">
        <v>43</v>
      </c>
      <c r="C596" s="233"/>
      <c r="D596" s="233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105">E604*F604</f>
        <v>0</v>
      </c>
      <c r="H604" s="85"/>
      <c r="I604" s="81"/>
      <c r="J604" s="95">
        <f t="shared" ref="J604:J612" si="106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105"/>
        <v>0</v>
      </c>
      <c r="H605" s="85"/>
      <c r="I605" s="81"/>
      <c r="J605" s="95">
        <f t="shared" si="106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105"/>
        <v>0</v>
      </c>
      <c r="H606" s="85"/>
      <c r="I606" s="81"/>
      <c r="J606" s="95">
        <f t="shared" si="106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105"/>
        <v>0</v>
      </c>
      <c r="H607" s="85"/>
      <c r="I607" s="81"/>
      <c r="J607" s="95">
        <f t="shared" si="106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105"/>
        <v>0</v>
      </c>
      <c r="H608" s="85"/>
      <c r="I608" s="81"/>
      <c r="J608" s="95">
        <f t="shared" si="106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105"/>
        <v>0</v>
      </c>
      <c r="H609" s="85"/>
      <c r="I609" s="81"/>
      <c r="J609" s="95">
        <f t="shared" si="106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105"/>
        <v>0</v>
      </c>
      <c r="H610" s="85"/>
      <c r="I610" s="81"/>
      <c r="J610" s="95">
        <f t="shared" si="106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105"/>
        <v>0</v>
      </c>
      <c r="H611" s="85"/>
      <c r="I611" s="81"/>
      <c r="J611" s="95">
        <f t="shared" si="106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105"/>
        <v>0</v>
      </c>
      <c r="H612" s="85"/>
      <c r="I612" s="81"/>
      <c r="J612" s="95">
        <f t="shared" si="106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107">E616*F616</f>
        <v>0</v>
      </c>
      <c r="H616" s="85"/>
      <c r="I616" s="81"/>
      <c r="J616" s="95">
        <f t="shared" ref="J616:J620" si="108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107"/>
        <v>0</v>
      </c>
      <c r="H617" s="85"/>
      <c r="I617" s="81"/>
      <c r="J617" s="95">
        <f t="shared" si="108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107"/>
        <v>0</v>
      </c>
      <c r="H618" s="85"/>
      <c r="I618" s="81"/>
      <c r="J618" s="95">
        <f t="shared" si="108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107"/>
        <v>0</v>
      </c>
      <c r="H619" s="85"/>
      <c r="I619" s="81"/>
      <c r="J619" s="95">
        <f t="shared" si="108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107"/>
        <v>0</v>
      </c>
      <c r="H620" s="85"/>
      <c r="I620" s="81"/>
      <c r="J620" s="95">
        <f t="shared" si="108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9">E623*F623</f>
        <v>0</v>
      </c>
      <c r="H623" s="85"/>
      <c r="I623" s="81"/>
      <c r="J623" s="95">
        <f t="shared" ref="J623:J625" si="110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9"/>
        <v>0</v>
      </c>
      <c r="H624" s="85"/>
      <c r="I624" s="81"/>
      <c r="J624" s="95">
        <f t="shared" si="110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9"/>
        <v>0</v>
      </c>
      <c r="H625" s="85"/>
      <c r="I625" s="81"/>
      <c r="J625" s="95">
        <f t="shared" si="110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11">E628*F628</f>
        <v>0</v>
      </c>
      <c r="H628" s="85"/>
      <c r="I628" s="81"/>
      <c r="J628" s="95">
        <f t="shared" ref="J628:J630" si="112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11"/>
        <v>0</v>
      </c>
      <c r="H629" s="85"/>
      <c r="I629" s="81"/>
      <c r="J629" s="95">
        <f t="shared" si="112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11"/>
        <v>0</v>
      </c>
      <c r="H630" s="85"/>
      <c r="I630" s="81"/>
      <c r="J630" s="95">
        <f t="shared" si="112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ht="16.5" thickBot="1">
      <c r="B632" s="19"/>
      <c r="C632" s="50" t="str">
        <f>CONCATENATE("TOTAL PRECIO ",C594)</f>
        <v>TOTAL PRECIO ESTACIÓN SANTA LUCÍA</v>
      </c>
      <c r="D632" s="222"/>
      <c r="E632" s="223"/>
      <c r="F632" s="223"/>
      <c r="G632" s="115">
        <f>SUM(G597:G631)</f>
        <v>0</v>
      </c>
      <c r="H632" s="222"/>
      <c r="I632" s="223"/>
      <c r="J632" s="116">
        <f>SUM(J597:J631)</f>
        <v>0</v>
      </c>
    </row>
    <row r="633" spans="2:10" ht="15">
      <c r="B633" s="17"/>
      <c r="C633" s="46"/>
      <c r="D633" s="17"/>
      <c r="E633" s="11"/>
      <c r="F633" s="11"/>
      <c r="G633" s="11"/>
      <c r="H633" s="11"/>
      <c r="I633" s="11"/>
      <c r="J633" s="11"/>
    </row>
    <row r="634" spans="2:10" ht="15.75" customHeight="1">
      <c r="B634" s="230" t="s">
        <v>3</v>
      </c>
      <c r="C634" s="230"/>
      <c r="D634" s="235"/>
      <c r="E634" s="235"/>
      <c r="F634" s="225"/>
      <c r="G634" s="225"/>
      <c r="I634" s="225"/>
      <c r="J634" s="225"/>
    </row>
    <row r="635" spans="2:10" ht="15.75">
      <c r="B635" s="230" t="s">
        <v>4</v>
      </c>
      <c r="C635" s="230"/>
      <c r="D635" s="230"/>
      <c r="E635" s="230"/>
      <c r="F635" s="225"/>
      <c r="G635" s="225"/>
      <c r="I635" s="225"/>
      <c r="J635" s="225"/>
    </row>
    <row r="636" spans="2:10" ht="15.75" customHeight="1">
      <c r="B636" s="230" t="s">
        <v>5</v>
      </c>
      <c r="C636" s="230"/>
      <c r="D636" s="231"/>
      <c r="E636" s="231"/>
      <c r="F636" s="226"/>
      <c r="G636" s="226"/>
      <c r="I636" s="226"/>
      <c r="J636" s="226"/>
    </row>
    <row r="638" spans="2:10" ht="15.75">
      <c r="B638" s="33"/>
      <c r="C638" s="26"/>
      <c r="D638" s="42"/>
      <c r="E638" s="33"/>
      <c r="F638" s="34"/>
      <c r="G638" s="34"/>
      <c r="H638" s="33"/>
      <c r="I638" s="34"/>
      <c r="J638" s="34"/>
    </row>
    <row r="639" spans="2:10" ht="16.5" thickBot="1">
      <c r="B639" s="24"/>
      <c r="C639" s="66" t="s">
        <v>222</v>
      </c>
      <c r="D639" s="22"/>
      <c r="E639" s="24"/>
      <c r="F639" s="25"/>
      <c r="G639" s="25"/>
      <c r="H639" s="24"/>
      <c r="I639" s="25"/>
      <c r="J639" s="25"/>
    </row>
    <row r="640" spans="2:10" s="12" customFormat="1" ht="21.75" customHeight="1" thickBot="1">
      <c r="B640" s="52" t="s">
        <v>0</v>
      </c>
      <c r="C640" s="232" t="s">
        <v>1</v>
      </c>
      <c r="D640" s="232" t="s">
        <v>2</v>
      </c>
      <c r="E640" s="227" t="s">
        <v>113</v>
      </c>
      <c r="F640" s="228"/>
      <c r="G640" s="234"/>
      <c r="H640" s="227" t="s">
        <v>116</v>
      </c>
      <c r="I640" s="228"/>
      <c r="J640" s="229"/>
    </row>
    <row r="641" spans="2:10" s="12" customFormat="1" ht="32.25" thickBot="1">
      <c r="B641" s="53" t="s">
        <v>44</v>
      </c>
      <c r="C641" s="233"/>
      <c r="D641" s="233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13">E649*F649</f>
        <v>0</v>
      </c>
      <c r="H649" s="85"/>
      <c r="I649" s="81"/>
      <c r="J649" s="95">
        <f t="shared" ref="J649:J657" si="114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13"/>
        <v>0</v>
      </c>
      <c r="H650" s="85"/>
      <c r="I650" s="81"/>
      <c r="J650" s="95">
        <f t="shared" si="114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13"/>
        <v>0</v>
      </c>
      <c r="H651" s="85"/>
      <c r="I651" s="81"/>
      <c r="J651" s="95">
        <f t="shared" si="114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13"/>
        <v>0</v>
      </c>
      <c r="H652" s="85"/>
      <c r="I652" s="81"/>
      <c r="J652" s="95">
        <f t="shared" si="114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13"/>
        <v>0</v>
      </c>
      <c r="H653" s="85"/>
      <c r="I653" s="81"/>
      <c r="J653" s="95">
        <f t="shared" si="114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13"/>
        <v>0</v>
      </c>
      <c r="H654" s="85"/>
      <c r="I654" s="81"/>
      <c r="J654" s="95">
        <f t="shared" si="114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13"/>
        <v>0</v>
      </c>
      <c r="H655" s="85"/>
      <c r="I655" s="81"/>
      <c r="J655" s="95">
        <f t="shared" si="114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13"/>
        <v>0</v>
      </c>
      <c r="H656" s="85"/>
      <c r="I656" s="81"/>
      <c r="J656" s="95">
        <f t="shared" si="114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13"/>
        <v>0</v>
      </c>
      <c r="H657" s="85"/>
      <c r="I657" s="81"/>
      <c r="J657" s="95">
        <f t="shared" si="114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15">E661*F661</f>
        <v>0</v>
      </c>
      <c r="H661" s="85"/>
      <c r="I661" s="81"/>
      <c r="J661" s="95">
        <f t="shared" ref="J661:J665" si="116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15"/>
        <v>0</v>
      </c>
      <c r="H662" s="85"/>
      <c r="I662" s="81"/>
      <c r="J662" s="95">
        <f t="shared" si="116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15"/>
        <v>0</v>
      </c>
      <c r="H663" s="85"/>
      <c r="I663" s="81"/>
      <c r="J663" s="95">
        <f t="shared" si="116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15"/>
        <v>0</v>
      </c>
      <c r="H664" s="85"/>
      <c r="I664" s="81"/>
      <c r="J664" s="95">
        <f t="shared" si="116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15"/>
        <v>0</v>
      </c>
      <c r="H665" s="85"/>
      <c r="I665" s="81"/>
      <c r="J665" s="95">
        <f t="shared" si="116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17">E668*F668</f>
        <v>0</v>
      </c>
      <c r="H668" s="85"/>
      <c r="I668" s="81"/>
      <c r="J668" s="95">
        <f t="shared" ref="J668:J670" si="118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17"/>
        <v>0</v>
      </c>
      <c r="H669" s="85"/>
      <c r="I669" s="81"/>
      <c r="J669" s="95">
        <f t="shared" si="118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17"/>
        <v>0</v>
      </c>
      <c r="H670" s="85"/>
      <c r="I670" s="81"/>
      <c r="J670" s="95">
        <f t="shared" si="118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9">E673*F673</f>
        <v>0</v>
      </c>
      <c r="H673" s="85"/>
      <c r="I673" s="81"/>
      <c r="J673" s="95">
        <f t="shared" ref="J673:J675" si="120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9"/>
        <v>0</v>
      </c>
      <c r="H674" s="85"/>
      <c r="I674" s="81"/>
      <c r="J674" s="95">
        <f t="shared" si="120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9"/>
        <v>0</v>
      </c>
      <c r="H675" s="85"/>
      <c r="I675" s="81"/>
      <c r="J675" s="95">
        <f t="shared" si="120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ht="16.5" thickBot="1">
      <c r="B677" s="19"/>
      <c r="C677" s="50" t="str">
        <f>CONCATENATE("TOTAL PRECIO ",C639)</f>
        <v>TOTAL PRECIO ESTACIÓN UNIVERSIDAD CATÓLICA</v>
      </c>
      <c r="D677" s="222"/>
      <c r="E677" s="223"/>
      <c r="F677" s="223"/>
      <c r="G677" s="115">
        <f>SUM(G642:G676)</f>
        <v>0</v>
      </c>
      <c r="H677" s="222"/>
      <c r="I677" s="223"/>
      <c r="J677" s="116">
        <f>SUM(J642:J676)</f>
        <v>0</v>
      </c>
    </row>
    <row r="678" spans="2:10" ht="15">
      <c r="B678" s="17"/>
      <c r="C678" s="46"/>
      <c r="D678" s="17"/>
      <c r="E678" s="11"/>
      <c r="F678" s="11"/>
      <c r="G678" s="11"/>
      <c r="H678" s="11"/>
      <c r="I678" s="11"/>
      <c r="J678" s="11"/>
    </row>
    <row r="679" spans="2:10" ht="15.75" customHeight="1">
      <c r="B679" s="230" t="s">
        <v>3</v>
      </c>
      <c r="C679" s="230"/>
      <c r="D679" s="235"/>
      <c r="E679" s="235"/>
      <c r="F679" s="225"/>
      <c r="G679" s="225"/>
      <c r="I679" s="225"/>
      <c r="J679" s="225"/>
    </row>
    <row r="680" spans="2:10" ht="15.75">
      <c r="B680" s="230" t="s">
        <v>4</v>
      </c>
      <c r="C680" s="230"/>
      <c r="D680" s="230"/>
      <c r="E680" s="230"/>
      <c r="F680" s="225"/>
      <c r="G680" s="225"/>
      <c r="I680" s="225"/>
      <c r="J680" s="225"/>
    </row>
    <row r="681" spans="2:10" ht="15.75" customHeight="1">
      <c r="B681" s="230" t="s">
        <v>5</v>
      </c>
      <c r="C681" s="230"/>
      <c r="D681" s="231"/>
      <c r="E681" s="231"/>
      <c r="F681" s="226"/>
      <c r="G681" s="226"/>
      <c r="I681" s="226"/>
      <c r="J681" s="226"/>
    </row>
    <row r="684" spans="2:10" ht="16.5" thickBot="1">
      <c r="B684" s="24"/>
      <c r="C684" s="66" t="s">
        <v>223</v>
      </c>
      <c r="D684" s="22"/>
      <c r="E684" s="24"/>
      <c r="F684" s="25"/>
      <c r="G684" s="25"/>
      <c r="H684" s="24"/>
      <c r="I684" s="25"/>
      <c r="J684" s="25"/>
    </row>
    <row r="685" spans="2:10" s="12" customFormat="1" ht="21.75" customHeight="1" thickBot="1">
      <c r="B685" s="52" t="s">
        <v>0</v>
      </c>
      <c r="C685" s="232" t="s">
        <v>1</v>
      </c>
      <c r="D685" s="232" t="s">
        <v>2</v>
      </c>
      <c r="E685" s="227" t="s">
        <v>113</v>
      </c>
      <c r="F685" s="228"/>
      <c r="G685" s="234"/>
      <c r="H685" s="227" t="s">
        <v>116</v>
      </c>
      <c r="I685" s="228"/>
      <c r="J685" s="229"/>
    </row>
    <row r="686" spans="2:10" s="12" customFormat="1" ht="32.25" thickBot="1">
      <c r="B686" s="53" t="s">
        <v>34</v>
      </c>
      <c r="C686" s="233"/>
      <c r="D686" s="233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2" si="121">E694*F694</f>
        <v>0</v>
      </c>
      <c r="H694" s="85"/>
      <c r="I694" s="81"/>
      <c r="J694" s="95">
        <f t="shared" ref="J694:J702" si="122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21"/>
        <v>0</v>
      </c>
      <c r="H695" s="85"/>
      <c r="I695" s="81"/>
      <c r="J695" s="95">
        <f t="shared" si="122"/>
        <v>0</v>
      </c>
    </row>
    <row r="696" spans="2:10" s="17" customFormat="1" ht="15">
      <c r="B696" s="15" t="s">
        <v>106</v>
      </c>
      <c r="C696" s="69" t="s">
        <v>80</v>
      </c>
      <c r="D696" s="14" t="s">
        <v>108</v>
      </c>
      <c r="E696" s="109"/>
      <c r="F696" s="81"/>
      <c r="G696" s="91">
        <f t="shared" si="121"/>
        <v>0</v>
      </c>
      <c r="H696" s="85"/>
      <c r="I696" s="81"/>
      <c r="J696" s="95">
        <f t="shared" si="122"/>
        <v>0</v>
      </c>
    </row>
    <row r="697" spans="2:10" s="17" customFormat="1" ht="15">
      <c r="B697" s="15" t="s">
        <v>88</v>
      </c>
      <c r="C697" s="69" t="s">
        <v>82</v>
      </c>
      <c r="D697" s="14" t="s">
        <v>108</v>
      </c>
      <c r="E697" s="109"/>
      <c r="F697" s="81"/>
      <c r="G697" s="91">
        <f t="shared" si="121"/>
        <v>0</v>
      </c>
      <c r="H697" s="85"/>
      <c r="I697" s="81"/>
      <c r="J697" s="95">
        <f t="shared" si="122"/>
        <v>0</v>
      </c>
    </row>
    <row r="698" spans="2:10" s="17" customFormat="1" ht="15">
      <c r="B698" s="15" t="s">
        <v>89</v>
      </c>
      <c r="C698" s="69" t="s">
        <v>81</v>
      </c>
      <c r="D698" s="14" t="s">
        <v>108</v>
      </c>
      <c r="E698" s="109"/>
      <c r="F698" s="81"/>
      <c r="G698" s="91">
        <f t="shared" si="121"/>
        <v>0</v>
      </c>
      <c r="H698" s="85"/>
      <c r="I698" s="81"/>
      <c r="J698" s="95">
        <f t="shared" si="122"/>
        <v>0</v>
      </c>
    </row>
    <row r="699" spans="2:10" s="17" customFormat="1" ht="15">
      <c r="B699" s="15" t="s">
        <v>90</v>
      </c>
      <c r="C699" s="69" t="s">
        <v>127</v>
      </c>
      <c r="D699" s="14" t="s">
        <v>108</v>
      </c>
      <c r="E699" s="109"/>
      <c r="F699" s="81"/>
      <c r="G699" s="91">
        <f t="shared" si="121"/>
        <v>0</v>
      </c>
      <c r="H699" s="85"/>
      <c r="I699" s="81"/>
      <c r="J699" s="95">
        <f t="shared" si="122"/>
        <v>0</v>
      </c>
    </row>
    <row r="700" spans="2:10" s="17" customFormat="1" ht="15">
      <c r="B700" s="15" t="s">
        <v>91</v>
      </c>
      <c r="C700" s="69" t="s">
        <v>126</v>
      </c>
      <c r="D700" s="14" t="s">
        <v>108</v>
      </c>
      <c r="E700" s="109"/>
      <c r="F700" s="81"/>
      <c r="G700" s="91">
        <f t="shared" si="121"/>
        <v>0</v>
      </c>
      <c r="H700" s="85"/>
      <c r="I700" s="81"/>
      <c r="J700" s="95">
        <f t="shared" si="122"/>
        <v>0</v>
      </c>
    </row>
    <row r="701" spans="2:10" s="17" customFormat="1" ht="15">
      <c r="B701" s="15" t="s">
        <v>92</v>
      </c>
      <c r="C701" s="69" t="s">
        <v>83</v>
      </c>
      <c r="D701" s="14" t="s">
        <v>108</v>
      </c>
      <c r="E701" s="109"/>
      <c r="F701" s="81"/>
      <c r="G701" s="91">
        <f t="shared" si="121"/>
        <v>0</v>
      </c>
      <c r="H701" s="85"/>
      <c r="I701" s="81"/>
      <c r="J701" s="95">
        <f t="shared" si="122"/>
        <v>0</v>
      </c>
    </row>
    <row r="702" spans="2:10" s="17" customFormat="1" ht="15">
      <c r="B702" s="15" t="s">
        <v>93</v>
      </c>
      <c r="C702" s="69" t="s">
        <v>140</v>
      </c>
      <c r="D702" s="14" t="s">
        <v>108</v>
      </c>
      <c r="E702" s="109"/>
      <c r="F702" s="81"/>
      <c r="G702" s="91">
        <f t="shared" si="121"/>
        <v>0</v>
      </c>
      <c r="H702" s="85"/>
      <c r="I702" s="81"/>
      <c r="J702" s="95">
        <f t="shared" si="122"/>
        <v>0</v>
      </c>
    </row>
    <row r="703" spans="2:10" s="11" customFormat="1" ht="15">
      <c r="B703" s="15"/>
      <c r="C703" s="74"/>
      <c r="D703" s="14"/>
      <c r="E703" s="109"/>
      <c r="F703" s="81"/>
      <c r="G703" s="91"/>
      <c r="H703" s="85"/>
      <c r="I703" s="81"/>
      <c r="J703" s="95"/>
    </row>
    <row r="704" spans="2:10" s="11" customFormat="1" ht="15.75">
      <c r="B704" s="61">
        <v>3</v>
      </c>
      <c r="C704" s="72" t="s">
        <v>96</v>
      </c>
      <c r="D704" s="62"/>
      <c r="E704" s="111"/>
      <c r="F704" s="79"/>
      <c r="G704" s="90"/>
      <c r="H704" s="83"/>
      <c r="I704" s="79"/>
      <c r="J704" s="97"/>
    </row>
    <row r="705" spans="2:10" s="11" customFormat="1" ht="15.75">
      <c r="B705" s="32" t="s">
        <v>10</v>
      </c>
      <c r="C705" s="73" t="s">
        <v>97</v>
      </c>
      <c r="D705" s="14"/>
      <c r="E705" s="109"/>
      <c r="F705" s="81"/>
      <c r="G705" s="91"/>
      <c r="H705" s="85"/>
      <c r="I705" s="81"/>
      <c r="J705" s="95"/>
    </row>
    <row r="706" spans="2:10" s="12" customFormat="1" ht="15.75">
      <c r="B706" s="15" t="s">
        <v>26</v>
      </c>
      <c r="C706" s="69" t="s">
        <v>84</v>
      </c>
      <c r="D706" s="14" t="s">
        <v>108</v>
      </c>
      <c r="E706" s="109"/>
      <c r="F706" s="81"/>
      <c r="G706" s="91">
        <f t="shared" ref="G706:G710" si="123">E706*F706</f>
        <v>0</v>
      </c>
      <c r="H706" s="85"/>
      <c r="I706" s="81"/>
      <c r="J706" s="95">
        <f t="shared" ref="J706:J710" si="124">H706*I706</f>
        <v>0</v>
      </c>
    </row>
    <row r="707" spans="2:10" s="11" customFormat="1" ht="15">
      <c r="B707" s="15" t="s">
        <v>27</v>
      </c>
      <c r="C707" s="69" t="s">
        <v>85</v>
      </c>
      <c r="D707" s="14" t="s">
        <v>108</v>
      </c>
      <c r="E707" s="109"/>
      <c r="F707" s="81"/>
      <c r="G707" s="91">
        <f t="shared" si="123"/>
        <v>0</v>
      </c>
      <c r="H707" s="85"/>
      <c r="I707" s="81"/>
      <c r="J707" s="95">
        <f t="shared" si="124"/>
        <v>0</v>
      </c>
    </row>
    <row r="708" spans="2:10" s="11" customFormat="1" ht="15">
      <c r="B708" s="15" t="s">
        <v>98</v>
      </c>
      <c r="C708" s="69" t="s">
        <v>86</v>
      </c>
      <c r="D708" s="14" t="s">
        <v>108</v>
      </c>
      <c r="E708" s="109"/>
      <c r="F708" s="81"/>
      <c r="G708" s="91">
        <f t="shared" si="123"/>
        <v>0</v>
      </c>
      <c r="H708" s="85"/>
      <c r="I708" s="81"/>
      <c r="J708" s="95">
        <f t="shared" si="124"/>
        <v>0</v>
      </c>
    </row>
    <row r="709" spans="2:10" s="11" customFormat="1" ht="15">
      <c r="B709" s="15" t="s">
        <v>99</v>
      </c>
      <c r="C709" s="69" t="s">
        <v>210</v>
      </c>
      <c r="D709" s="14" t="s">
        <v>108</v>
      </c>
      <c r="E709" s="109"/>
      <c r="F709" s="81"/>
      <c r="G709" s="91">
        <f t="shared" si="123"/>
        <v>0</v>
      </c>
      <c r="H709" s="85"/>
      <c r="I709" s="81"/>
      <c r="J709" s="95">
        <f t="shared" si="124"/>
        <v>0</v>
      </c>
    </row>
    <row r="710" spans="2:10" s="11" customFormat="1" ht="15">
      <c r="B710" s="15" t="s">
        <v>209</v>
      </c>
      <c r="C710" s="69" t="s">
        <v>232</v>
      </c>
      <c r="D710" s="14" t="s">
        <v>108</v>
      </c>
      <c r="E710" s="109"/>
      <c r="F710" s="81"/>
      <c r="G710" s="91">
        <f t="shared" si="123"/>
        <v>0</v>
      </c>
      <c r="H710" s="85"/>
      <c r="I710" s="81"/>
      <c r="J710" s="95">
        <f t="shared" si="124"/>
        <v>0</v>
      </c>
    </row>
    <row r="711" spans="2:10" s="11" customFormat="1" ht="15">
      <c r="B711" s="15"/>
      <c r="C711" s="75"/>
      <c r="D711" s="14"/>
      <c r="E711" s="109"/>
      <c r="F711" s="81"/>
      <c r="G711" s="91"/>
      <c r="H711" s="85"/>
      <c r="I711" s="81"/>
      <c r="J711" s="95"/>
    </row>
    <row r="712" spans="2:10" s="11" customFormat="1" ht="15.75">
      <c r="B712" s="61">
        <v>4</v>
      </c>
      <c r="C712" s="76" t="s">
        <v>28</v>
      </c>
      <c r="D712" s="62"/>
      <c r="E712" s="111"/>
      <c r="F712" s="79"/>
      <c r="G712" s="90"/>
      <c r="H712" s="83"/>
      <c r="I712" s="79"/>
      <c r="J712" s="97"/>
    </row>
    <row r="713" spans="2:10" s="11" customFormat="1" ht="15">
      <c r="B713" s="15" t="s">
        <v>11</v>
      </c>
      <c r="C713" s="69" t="s">
        <v>100</v>
      </c>
      <c r="D713" s="14" t="s">
        <v>108</v>
      </c>
      <c r="E713" s="109"/>
      <c r="F713" s="81"/>
      <c r="G713" s="91">
        <f t="shared" ref="G713:G716" si="125">E713*F713</f>
        <v>0</v>
      </c>
      <c r="H713" s="85"/>
      <c r="I713" s="81"/>
      <c r="J713" s="95">
        <f t="shared" ref="J713:J716" si="126">H713*I713</f>
        <v>0</v>
      </c>
    </row>
    <row r="714" spans="2:10" s="11" customFormat="1" ht="15">
      <c r="B714" s="15" t="s">
        <v>12</v>
      </c>
      <c r="C714" s="69" t="s">
        <v>236</v>
      </c>
      <c r="D714" s="14" t="s">
        <v>108</v>
      </c>
      <c r="E714" s="109"/>
      <c r="F714" s="81"/>
      <c r="G714" s="91">
        <f t="shared" si="125"/>
        <v>0</v>
      </c>
      <c r="H714" s="85"/>
      <c r="I714" s="81"/>
      <c r="J714" s="95">
        <f t="shared" si="126"/>
        <v>0</v>
      </c>
    </row>
    <row r="715" spans="2:10" s="11" customFormat="1" ht="15">
      <c r="B715" s="15" t="s">
        <v>101</v>
      </c>
      <c r="C715" s="69" t="s">
        <v>102</v>
      </c>
      <c r="D715" s="14" t="s">
        <v>108</v>
      </c>
      <c r="E715" s="109"/>
      <c r="F715" s="81"/>
      <c r="G715" s="91">
        <f t="shared" si="125"/>
        <v>0</v>
      </c>
      <c r="H715" s="85"/>
      <c r="I715" s="81"/>
      <c r="J715" s="95">
        <f t="shared" si="126"/>
        <v>0</v>
      </c>
    </row>
    <row r="716" spans="2:10" s="11" customFormat="1" ht="15">
      <c r="B716" s="15" t="s">
        <v>119</v>
      </c>
      <c r="C716" s="69" t="s">
        <v>103</v>
      </c>
      <c r="D716" s="14" t="s">
        <v>108</v>
      </c>
      <c r="E716" s="109"/>
      <c r="F716" s="81"/>
      <c r="G716" s="91">
        <f t="shared" si="125"/>
        <v>0</v>
      </c>
      <c r="H716" s="85"/>
      <c r="I716" s="81"/>
      <c r="J716" s="95">
        <f t="shared" si="126"/>
        <v>0</v>
      </c>
    </row>
    <row r="717" spans="2:10" s="11" customFormat="1" ht="15">
      <c r="B717" s="15"/>
      <c r="C717" s="69"/>
      <c r="D717" s="14"/>
      <c r="E717" s="109"/>
      <c r="F717" s="81"/>
      <c r="G717" s="91"/>
      <c r="H717" s="85"/>
      <c r="I717" s="81"/>
      <c r="J717" s="95"/>
    </row>
    <row r="718" spans="2:10" s="11" customFormat="1" ht="15.75">
      <c r="B718" s="61">
        <v>5</v>
      </c>
      <c r="C718" s="72" t="s">
        <v>29</v>
      </c>
      <c r="D718" s="62"/>
      <c r="E718" s="111"/>
      <c r="F718" s="79"/>
      <c r="G718" s="90"/>
      <c r="H718" s="83"/>
      <c r="I718" s="79"/>
      <c r="J718" s="97"/>
    </row>
    <row r="719" spans="2:10" s="11" customFormat="1" ht="15">
      <c r="B719" s="15" t="s">
        <v>14</v>
      </c>
      <c r="C719" s="69" t="s">
        <v>13</v>
      </c>
      <c r="D719" s="14" t="s">
        <v>108</v>
      </c>
      <c r="E719" s="109"/>
      <c r="F719" s="81"/>
      <c r="G719" s="91">
        <f t="shared" ref="G719:G721" si="127">E719*F719</f>
        <v>0</v>
      </c>
      <c r="H719" s="85"/>
      <c r="I719" s="81"/>
      <c r="J719" s="95">
        <f t="shared" ref="J719:J721" si="128">H719*I719</f>
        <v>0</v>
      </c>
    </row>
    <row r="720" spans="2:10" s="11" customFormat="1" ht="15">
      <c r="B720" s="15" t="s">
        <v>30</v>
      </c>
      <c r="C720" s="69" t="s">
        <v>194</v>
      </c>
      <c r="D720" s="14" t="s">
        <v>108</v>
      </c>
      <c r="E720" s="109"/>
      <c r="F720" s="81"/>
      <c r="G720" s="91">
        <f t="shared" si="127"/>
        <v>0</v>
      </c>
      <c r="H720" s="85"/>
      <c r="I720" s="81"/>
      <c r="J720" s="95">
        <f t="shared" si="128"/>
        <v>0</v>
      </c>
    </row>
    <row r="721" spans="2:10" s="11" customFormat="1" ht="15">
      <c r="B721" s="15" t="s">
        <v>95</v>
      </c>
      <c r="C721" s="69" t="s">
        <v>195</v>
      </c>
      <c r="D721" s="14" t="s">
        <v>108</v>
      </c>
      <c r="E721" s="109"/>
      <c r="F721" s="81"/>
      <c r="G721" s="91">
        <f t="shared" si="127"/>
        <v>0</v>
      </c>
      <c r="H721" s="85"/>
      <c r="I721" s="81"/>
      <c r="J721" s="95">
        <f t="shared" si="128"/>
        <v>0</v>
      </c>
    </row>
    <row r="722" spans="2:10" s="11" customFormat="1" ht="15.75" thickBot="1">
      <c r="B722" s="49"/>
      <c r="C722" s="78"/>
      <c r="D722" s="114"/>
      <c r="E722" s="112"/>
      <c r="F722" s="89"/>
      <c r="G722" s="93"/>
      <c r="H722" s="88"/>
      <c r="I722" s="89"/>
      <c r="J722" s="98"/>
    </row>
    <row r="723" spans="2:10" ht="16.5" thickBot="1">
      <c r="B723" s="19"/>
      <c r="C723" s="50" t="str">
        <f>CONCATENATE("TOTAL PRECIO ",C684)</f>
        <v>TOTAL PRECIO ESTACIÓN BAQUEDANO L1</v>
      </c>
      <c r="D723" s="222"/>
      <c r="E723" s="223"/>
      <c r="F723" s="223"/>
      <c r="G723" s="115">
        <f>SUM(G687:G722)</f>
        <v>0</v>
      </c>
      <c r="H723" s="222"/>
      <c r="I723" s="223"/>
      <c r="J723" s="116">
        <f>SUM(J687:J722)</f>
        <v>0</v>
      </c>
    </row>
    <row r="724" spans="2:10" ht="15">
      <c r="B724" s="17"/>
      <c r="C724" s="46"/>
      <c r="D724" s="17"/>
      <c r="E724" s="11"/>
      <c r="F724" s="11"/>
      <c r="G724" s="11"/>
      <c r="H724" s="11"/>
      <c r="I724" s="11"/>
      <c r="J724" s="11"/>
    </row>
    <row r="725" spans="2:10" ht="15.75" customHeight="1">
      <c r="B725" s="230" t="s">
        <v>3</v>
      </c>
      <c r="C725" s="230"/>
      <c r="D725" s="235"/>
      <c r="E725" s="235"/>
      <c r="F725" s="225"/>
      <c r="G725" s="225"/>
      <c r="I725" s="225"/>
      <c r="J725" s="225"/>
    </row>
    <row r="726" spans="2:10" ht="15.75">
      <c r="B726" s="230" t="s">
        <v>4</v>
      </c>
      <c r="C726" s="230"/>
      <c r="D726" s="230"/>
      <c r="E726" s="230"/>
      <c r="F726" s="225"/>
      <c r="G726" s="225"/>
      <c r="I726" s="225"/>
      <c r="J726" s="225"/>
    </row>
    <row r="727" spans="2:10" ht="15.75" customHeight="1">
      <c r="B727" s="230" t="s">
        <v>5</v>
      </c>
      <c r="C727" s="230"/>
      <c r="D727" s="231"/>
      <c r="E727" s="231"/>
      <c r="F727" s="226"/>
      <c r="G727" s="226"/>
      <c r="I727" s="226"/>
      <c r="J727" s="226"/>
    </row>
    <row r="729" spans="2:10" ht="15.75">
      <c r="B729" s="33"/>
      <c r="C729" s="26"/>
      <c r="D729" s="42"/>
      <c r="E729" s="33"/>
      <c r="F729" s="34"/>
      <c r="G729" s="34"/>
      <c r="H729" s="33"/>
      <c r="I729" s="34"/>
      <c r="J729" s="34"/>
    </row>
    <row r="730" spans="2:10" ht="16.5" thickBot="1">
      <c r="B730" s="24"/>
      <c r="C730" s="66" t="s">
        <v>224</v>
      </c>
      <c r="D730" s="22"/>
      <c r="E730" s="24"/>
      <c r="F730" s="25"/>
      <c r="G730" s="25"/>
      <c r="H730" s="24"/>
      <c r="I730" s="25"/>
      <c r="J730" s="25"/>
    </row>
    <row r="731" spans="2:10" s="12" customFormat="1" ht="21.75" customHeight="1" thickBot="1">
      <c r="B731" s="52" t="s">
        <v>0</v>
      </c>
      <c r="C731" s="232" t="s">
        <v>1</v>
      </c>
      <c r="D731" s="232" t="s">
        <v>2</v>
      </c>
      <c r="E731" s="227" t="s">
        <v>113</v>
      </c>
      <c r="F731" s="228"/>
      <c r="G731" s="234"/>
      <c r="H731" s="227" t="s">
        <v>116</v>
      </c>
      <c r="I731" s="228"/>
      <c r="J731" s="229"/>
    </row>
    <row r="732" spans="2:10" s="12" customFormat="1" ht="32.25" thickBot="1">
      <c r="B732" s="53" t="s">
        <v>45</v>
      </c>
      <c r="C732" s="233"/>
      <c r="D732" s="233"/>
      <c r="E732" s="128" t="s">
        <v>109</v>
      </c>
      <c r="F732" s="129" t="s">
        <v>111</v>
      </c>
      <c r="G732" s="130" t="s">
        <v>112</v>
      </c>
      <c r="H732" s="131" t="s">
        <v>109</v>
      </c>
      <c r="I732" s="129" t="s">
        <v>114</v>
      </c>
      <c r="J732" s="132" t="s">
        <v>115</v>
      </c>
    </row>
    <row r="733" spans="2:10" s="12" customFormat="1" ht="15.75">
      <c r="B733" s="63">
        <v>1</v>
      </c>
      <c r="C733" s="68" t="s">
        <v>22</v>
      </c>
      <c r="D733" s="60"/>
      <c r="E733" s="108"/>
      <c r="F733" s="100"/>
      <c r="G733" s="101"/>
      <c r="H733" s="99"/>
      <c r="I733" s="100"/>
      <c r="J733" s="102"/>
    </row>
    <row r="734" spans="2:10" s="12" customFormat="1" ht="15.75">
      <c r="B734" s="15" t="s">
        <v>23</v>
      </c>
      <c r="C734" s="69" t="s">
        <v>207</v>
      </c>
      <c r="D734" s="14" t="s">
        <v>108</v>
      </c>
      <c r="E734" s="109"/>
      <c r="F734" s="80"/>
      <c r="G734" s="91">
        <f>E734*F734</f>
        <v>0</v>
      </c>
      <c r="H734" s="85"/>
      <c r="I734" s="94"/>
      <c r="J734" s="95">
        <f>H734*I734</f>
        <v>0</v>
      </c>
    </row>
    <row r="735" spans="2:10" s="12" customFormat="1" ht="15.75">
      <c r="B735" s="15" t="s">
        <v>110</v>
      </c>
      <c r="C735" s="69" t="s">
        <v>208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15" t="s">
        <v>117</v>
      </c>
      <c r="C736" s="70" t="s">
        <v>197</v>
      </c>
      <c r="D736" s="14" t="s">
        <v>108</v>
      </c>
      <c r="E736" s="109"/>
      <c r="F736" s="80"/>
      <c r="G736" s="91">
        <f>E736*F736</f>
        <v>0</v>
      </c>
      <c r="H736" s="85"/>
      <c r="I736" s="80"/>
      <c r="J736" s="95">
        <f>H736*I736</f>
        <v>0</v>
      </c>
    </row>
    <row r="737" spans="2:10" s="12" customFormat="1" ht="15.75" customHeight="1">
      <c r="B737" s="32"/>
      <c r="C737" s="71"/>
      <c r="D737" s="14"/>
      <c r="E737" s="109"/>
      <c r="F737" s="81"/>
      <c r="G737" s="91"/>
      <c r="H737" s="85"/>
      <c r="I737" s="81"/>
      <c r="J737" s="95"/>
    </row>
    <row r="738" spans="2:10" s="12" customFormat="1" ht="15.75">
      <c r="B738" s="61">
        <v>2</v>
      </c>
      <c r="C738" s="72" t="s">
        <v>15</v>
      </c>
      <c r="D738" s="62"/>
      <c r="E738" s="111"/>
      <c r="F738" s="79"/>
      <c r="G738" s="90"/>
      <c r="H738" s="83"/>
      <c r="I738" s="79"/>
      <c r="J738" s="97"/>
    </row>
    <row r="739" spans="2:10" s="16" customFormat="1" ht="15.75">
      <c r="B739" s="32" t="s">
        <v>8</v>
      </c>
      <c r="C739" s="73" t="s">
        <v>87</v>
      </c>
      <c r="D739" s="14"/>
      <c r="E739" s="109"/>
      <c r="F739" s="81"/>
      <c r="G739" s="91"/>
      <c r="H739" s="85"/>
      <c r="I739" s="81"/>
      <c r="J739" s="95"/>
    </row>
    <row r="740" spans="2:10" s="11" customFormat="1" ht="15">
      <c r="B740" s="15" t="s">
        <v>24</v>
      </c>
      <c r="C740" s="69" t="s">
        <v>129</v>
      </c>
      <c r="D740" s="14" t="s">
        <v>108</v>
      </c>
      <c r="E740" s="109"/>
      <c r="F740" s="81"/>
      <c r="G740" s="91">
        <f t="shared" ref="G740:G748" si="129">E740*F740</f>
        <v>0</v>
      </c>
      <c r="H740" s="85"/>
      <c r="I740" s="81"/>
      <c r="J740" s="95">
        <f t="shared" ref="J740:J748" si="130">H740*I740</f>
        <v>0</v>
      </c>
    </row>
    <row r="741" spans="2:10" s="11" customFormat="1" ht="15">
      <c r="B741" s="15" t="s">
        <v>25</v>
      </c>
      <c r="C741" s="69" t="s">
        <v>130</v>
      </c>
      <c r="D741" s="14" t="s">
        <v>108</v>
      </c>
      <c r="E741" s="109"/>
      <c r="F741" s="81"/>
      <c r="G741" s="91">
        <f t="shared" si="129"/>
        <v>0</v>
      </c>
      <c r="H741" s="85"/>
      <c r="I741" s="81"/>
      <c r="J741" s="95">
        <f t="shared" si="130"/>
        <v>0</v>
      </c>
    </row>
    <row r="742" spans="2:10" s="17" customFormat="1" ht="15">
      <c r="B742" s="15" t="s">
        <v>106</v>
      </c>
      <c r="C742" s="69" t="s">
        <v>80</v>
      </c>
      <c r="D742" s="14" t="s">
        <v>108</v>
      </c>
      <c r="E742" s="109"/>
      <c r="F742" s="81"/>
      <c r="G742" s="91">
        <f t="shared" si="129"/>
        <v>0</v>
      </c>
      <c r="H742" s="85"/>
      <c r="I742" s="81"/>
      <c r="J742" s="95">
        <f t="shared" si="130"/>
        <v>0</v>
      </c>
    </row>
    <row r="743" spans="2:10" s="17" customFormat="1" ht="15">
      <c r="B743" s="15" t="s">
        <v>88</v>
      </c>
      <c r="C743" s="69" t="s">
        <v>82</v>
      </c>
      <c r="D743" s="14" t="s">
        <v>108</v>
      </c>
      <c r="E743" s="109"/>
      <c r="F743" s="81"/>
      <c r="G743" s="91">
        <f t="shared" si="129"/>
        <v>0</v>
      </c>
      <c r="H743" s="85"/>
      <c r="I743" s="81"/>
      <c r="J743" s="95">
        <f t="shared" si="130"/>
        <v>0</v>
      </c>
    </row>
    <row r="744" spans="2:10" s="17" customFormat="1" ht="15">
      <c r="B744" s="15" t="s">
        <v>89</v>
      </c>
      <c r="C744" s="69" t="s">
        <v>81</v>
      </c>
      <c r="D744" s="14" t="s">
        <v>108</v>
      </c>
      <c r="E744" s="109"/>
      <c r="F744" s="81"/>
      <c r="G744" s="91">
        <f t="shared" si="129"/>
        <v>0</v>
      </c>
      <c r="H744" s="85"/>
      <c r="I744" s="81"/>
      <c r="J744" s="95">
        <f t="shared" si="130"/>
        <v>0</v>
      </c>
    </row>
    <row r="745" spans="2:10" s="17" customFormat="1" ht="15">
      <c r="B745" s="15" t="s">
        <v>90</v>
      </c>
      <c r="C745" s="69" t="s">
        <v>127</v>
      </c>
      <c r="D745" s="14" t="s">
        <v>108</v>
      </c>
      <c r="E745" s="109"/>
      <c r="F745" s="81"/>
      <c r="G745" s="91">
        <f t="shared" si="129"/>
        <v>0</v>
      </c>
      <c r="H745" s="85"/>
      <c r="I745" s="81"/>
      <c r="J745" s="95">
        <f t="shared" si="130"/>
        <v>0</v>
      </c>
    </row>
    <row r="746" spans="2:10" s="17" customFormat="1" ht="15">
      <c r="B746" s="15" t="s">
        <v>91</v>
      </c>
      <c r="C746" s="69" t="s">
        <v>126</v>
      </c>
      <c r="D746" s="14" t="s">
        <v>108</v>
      </c>
      <c r="E746" s="109"/>
      <c r="F746" s="81"/>
      <c r="G746" s="91">
        <f t="shared" si="129"/>
        <v>0</v>
      </c>
      <c r="H746" s="85"/>
      <c r="I746" s="81"/>
      <c r="J746" s="95">
        <f t="shared" si="130"/>
        <v>0</v>
      </c>
    </row>
    <row r="747" spans="2:10" s="17" customFormat="1" ht="15">
      <c r="B747" s="15" t="s">
        <v>92</v>
      </c>
      <c r="C747" s="69" t="s">
        <v>83</v>
      </c>
      <c r="D747" s="14" t="s">
        <v>108</v>
      </c>
      <c r="E747" s="109"/>
      <c r="F747" s="81"/>
      <c r="G747" s="91">
        <f t="shared" si="129"/>
        <v>0</v>
      </c>
      <c r="H747" s="85"/>
      <c r="I747" s="81"/>
      <c r="J747" s="95">
        <f t="shared" si="130"/>
        <v>0</v>
      </c>
    </row>
    <row r="748" spans="2:10" s="17" customFormat="1" ht="15">
      <c r="B748" s="15" t="s">
        <v>93</v>
      </c>
      <c r="C748" s="69" t="s">
        <v>140</v>
      </c>
      <c r="D748" s="14" t="s">
        <v>108</v>
      </c>
      <c r="E748" s="109"/>
      <c r="F748" s="81"/>
      <c r="G748" s="91">
        <f t="shared" si="129"/>
        <v>0</v>
      </c>
      <c r="H748" s="85"/>
      <c r="I748" s="81"/>
      <c r="J748" s="95">
        <f t="shared" si="130"/>
        <v>0</v>
      </c>
    </row>
    <row r="749" spans="2:10" s="11" customFormat="1" ht="15">
      <c r="B749" s="15"/>
      <c r="C749" s="74"/>
      <c r="D749" s="14"/>
      <c r="E749" s="109"/>
      <c r="F749" s="81"/>
      <c r="G749" s="91"/>
      <c r="H749" s="85"/>
      <c r="I749" s="81"/>
      <c r="J749" s="95"/>
    </row>
    <row r="750" spans="2:10" s="11" customFormat="1" ht="15.75">
      <c r="B750" s="61">
        <v>3</v>
      </c>
      <c r="C750" s="72" t="s">
        <v>96</v>
      </c>
      <c r="D750" s="62"/>
      <c r="E750" s="111"/>
      <c r="F750" s="79"/>
      <c r="G750" s="90"/>
      <c r="H750" s="83"/>
      <c r="I750" s="79"/>
      <c r="J750" s="97"/>
    </row>
    <row r="751" spans="2:10" s="11" customFormat="1" ht="15.75">
      <c r="B751" s="32" t="s">
        <v>10</v>
      </c>
      <c r="C751" s="73" t="s">
        <v>97</v>
      </c>
      <c r="D751" s="14"/>
      <c r="E751" s="109"/>
      <c r="F751" s="81"/>
      <c r="G751" s="91"/>
      <c r="H751" s="85"/>
      <c r="I751" s="81"/>
      <c r="J751" s="95"/>
    </row>
    <row r="752" spans="2:10" s="12" customFormat="1" ht="15.75">
      <c r="B752" s="15" t="s">
        <v>26</v>
      </c>
      <c r="C752" s="69" t="s">
        <v>84</v>
      </c>
      <c r="D752" s="14" t="s">
        <v>108</v>
      </c>
      <c r="E752" s="109"/>
      <c r="F752" s="81"/>
      <c r="G752" s="91">
        <f t="shared" ref="G752:G756" si="131">E752*F752</f>
        <v>0</v>
      </c>
      <c r="H752" s="85"/>
      <c r="I752" s="81"/>
      <c r="J752" s="95">
        <f t="shared" ref="J752:J756" si="132">H752*I752</f>
        <v>0</v>
      </c>
    </row>
    <row r="753" spans="2:10" s="11" customFormat="1" ht="15">
      <c r="B753" s="15" t="s">
        <v>27</v>
      </c>
      <c r="C753" s="69" t="s">
        <v>85</v>
      </c>
      <c r="D753" s="14" t="s">
        <v>108</v>
      </c>
      <c r="E753" s="109"/>
      <c r="F753" s="81"/>
      <c r="G753" s="91">
        <f t="shared" si="131"/>
        <v>0</v>
      </c>
      <c r="H753" s="85"/>
      <c r="I753" s="81"/>
      <c r="J753" s="95">
        <f t="shared" si="132"/>
        <v>0</v>
      </c>
    </row>
    <row r="754" spans="2:10" s="11" customFormat="1" ht="15">
      <c r="B754" s="15" t="s">
        <v>98</v>
      </c>
      <c r="C754" s="69" t="s">
        <v>86</v>
      </c>
      <c r="D754" s="14" t="s">
        <v>108</v>
      </c>
      <c r="E754" s="109"/>
      <c r="F754" s="81"/>
      <c r="G754" s="91">
        <f t="shared" si="131"/>
        <v>0</v>
      </c>
      <c r="H754" s="85"/>
      <c r="I754" s="81"/>
      <c r="J754" s="95">
        <f t="shared" si="132"/>
        <v>0</v>
      </c>
    </row>
    <row r="755" spans="2:10" s="11" customFormat="1" ht="15">
      <c r="B755" s="15" t="s">
        <v>99</v>
      </c>
      <c r="C755" s="69" t="s">
        <v>210</v>
      </c>
      <c r="D755" s="14" t="s">
        <v>108</v>
      </c>
      <c r="E755" s="109"/>
      <c r="F755" s="81"/>
      <c r="G755" s="91">
        <f t="shared" si="131"/>
        <v>0</v>
      </c>
      <c r="H755" s="85"/>
      <c r="I755" s="81"/>
      <c r="J755" s="95">
        <f t="shared" si="132"/>
        <v>0</v>
      </c>
    </row>
    <row r="756" spans="2:10" s="11" customFormat="1" ht="15">
      <c r="B756" s="15" t="s">
        <v>209</v>
      </c>
      <c r="C756" s="69" t="s">
        <v>232</v>
      </c>
      <c r="D756" s="14" t="s">
        <v>108</v>
      </c>
      <c r="E756" s="109"/>
      <c r="F756" s="81"/>
      <c r="G756" s="91">
        <f t="shared" si="131"/>
        <v>0</v>
      </c>
      <c r="H756" s="85"/>
      <c r="I756" s="81"/>
      <c r="J756" s="95">
        <f t="shared" si="132"/>
        <v>0</v>
      </c>
    </row>
    <row r="757" spans="2:10" s="11" customFormat="1" ht="15">
      <c r="B757" s="15"/>
      <c r="C757" s="75"/>
      <c r="D757" s="14"/>
      <c r="E757" s="109"/>
      <c r="F757" s="81"/>
      <c r="G757" s="91"/>
      <c r="H757" s="85"/>
      <c r="I757" s="81"/>
      <c r="J757" s="95"/>
    </row>
    <row r="758" spans="2:10" s="11" customFormat="1" ht="15.75">
      <c r="B758" s="61">
        <v>4</v>
      </c>
      <c r="C758" s="76" t="s">
        <v>28</v>
      </c>
      <c r="D758" s="62"/>
      <c r="E758" s="111"/>
      <c r="F758" s="79"/>
      <c r="G758" s="90"/>
      <c r="H758" s="83"/>
      <c r="I758" s="79"/>
      <c r="J758" s="97"/>
    </row>
    <row r="759" spans="2:10" s="11" customFormat="1" ht="15">
      <c r="B759" s="15" t="s">
        <v>11</v>
      </c>
      <c r="C759" s="69" t="s">
        <v>100</v>
      </c>
      <c r="D759" s="14" t="s">
        <v>108</v>
      </c>
      <c r="E759" s="109"/>
      <c r="F759" s="81"/>
      <c r="G759" s="91">
        <f t="shared" ref="G759:G761" si="133">E759*F759</f>
        <v>0</v>
      </c>
      <c r="H759" s="85"/>
      <c r="I759" s="81"/>
      <c r="J759" s="95">
        <f t="shared" ref="J759:J761" si="134">H759*I759</f>
        <v>0</v>
      </c>
    </row>
    <row r="760" spans="2:10" s="11" customFormat="1" ht="15">
      <c r="B760" s="15" t="s">
        <v>12</v>
      </c>
      <c r="C760" s="69" t="s">
        <v>102</v>
      </c>
      <c r="D760" s="14" t="s">
        <v>108</v>
      </c>
      <c r="E760" s="109"/>
      <c r="F760" s="81"/>
      <c r="G760" s="91">
        <f t="shared" si="133"/>
        <v>0</v>
      </c>
      <c r="H760" s="85"/>
      <c r="I760" s="81"/>
      <c r="J760" s="95">
        <f t="shared" si="134"/>
        <v>0</v>
      </c>
    </row>
    <row r="761" spans="2:10" s="11" customFormat="1" ht="15">
      <c r="B761" s="15" t="s">
        <v>101</v>
      </c>
      <c r="C761" s="69" t="s">
        <v>103</v>
      </c>
      <c r="D761" s="14" t="s">
        <v>108</v>
      </c>
      <c r="E761" s="109"/>
      <c r="F761" s="81"/>
      <c r="G761" s="91">
        <f t="shared" si="133"/>
        <v>0</v>
      </c>
      <c r="H761" s="85"/>
      <c r="I761" s="81"/>
      <c r="J761" s="95">
        <f t="shared" si="134"/>
        <v>0</v>
      </c>
    </row>
    <row r="762" spans="2:10" s="11" customFormat="1" ht="15">
      <c r="B762" s="15"/>
      <c r="C762" s="69"/>
      <c r="D762" s="14"/>
      <c r="E762" s="109"/>
      <c r="F762" s="81"/>
      <c r="G762" s="91"/>
      <c r="H762" s="85"/>
      <c r="I762" s="81"/>
      <c r="J762" s="95"/>
    </row>
    <row r="763" spans="2:10" s="11" customFormat="1" ht="15.75">
      <c r="B763" s="61">
        <v>5</v>
      </c>
      <c r="C763" s="72" t="s">
        <v>29</v>
      </c>
      <c r="D763" s="62"/>
      <c r="E763" s="111"/>
      <c r="F763" s="79"/>
      <c r="G763" s="90"/>
      <c r="H763" s="83"/>
      <c r="I763" s="79"/>
      <c r="J763" s="97"/>
    </row>
    <row r="764" spans="2:10" s="11" customFormat="1" ht="15">
      <c r="B764" s="15" t="s">
        <v>14</v>
      </c>
      <c r="C764" s="69" t="s">
        <v>13</v>
      </c>
      <c r="D764" s="14" t="s">
        <v>108</v>
      </c>
      <c r="E764" s="109"/>
      <c r="F764" s="81"/>
      <c r="G764" s="91">
        <f t="shared" ref="G764:G766" si="135">E764*F764</f>
        <v>0</v>
      </c>
      <c r="H764" s="85"/>
      <c r="I764" s="81"/>
      <c r="J764" s="95">
        <f t="shared" ref="J764:J766" si="136">H764*I764</f>
        <v>0</v>
      </c>
    </row>
    <row r="765" spans="2:10" s="11" customFormat="1" ht="15">
      <c r="B765" s="15" t="s">
        <v>30</v>
      </c>
      <c r="C765" s="69" t="s">
        <v>194</v>
      </c>
      <c r="D765" s="14" t="s">
        <v>108</v>
      </c>
      <c r="E765" s="109"/>
      <c r="F765" s="81"/>
      <c r="G765" s="91">
        <f t="shared" si="135"/>
        <v>0</v>
      </c>
      <c r="H765" s="85"/>
      <c r="I765" s="81"/>
      <c r="J765" s="95">
        <f t="shared" si="136"/>
        <v>0</v>
      </c>
    </row>
    <row r="766" spans="2:10" s="11" customFormat="1" ht="15">
      <c r="B766" s="15" t="s">
        <v>95</v>
      </c>
      <c r="C766" s="69" t="s">
        <v>195</v>
      </c>
      <c r="D766" s="14" t="s">
        <v>108</v>
      </c>
      <c r="E766" s="109"/>
      <c r="F766" s="81"/>
      <c r="G766" s="91">
        <f t="shared" si="135"/>
        <v>0</v>
      </c>
      <c r="H766" s="85"/>
      <c r="I766" s="81"/>
      <c r="J766" s="95">
        <f t="shared" si="136"/>
        <v>0</v>
      </c>
    </row>
    <row r="767" spans="2:10" s="11" customFormat="1" ht="15.75" thickBot="1">
      <c r="B767" s="49"/>
      <c r="C767" s="78"/>
      <c r="D767" s="114"/>
      <c r="E767" s="112"/>
      <c r="F767" s="89"/>
      <c r="G767" s="93"/>
      <c r="H767" s="88"/>
      <c r="I767" s="89"/>
      <c r="J767" s="98"/>
    </row>
    <row r="768" spans="2:10" ht="16.5" thickBot="1">
      <c r="B768" s="19"/>
      <c r="C768" s="50" t="str">
        <f>CONCATENATE("TOTAL PRECIO ",C730)</f>
        <v>TOTAL PRECIO ESTACIÓN SALVADOR</v>
      </c>
      <c r="D768" s="222"/>
      <c r="E768" s="223"/>
      <c r="F768" s="223"/>
      <c r="G768" s="115">
        <f>SUM(G733:G767)</f>
        <v>0</v>
      </c>
      <c r="H768" s="222"/>
      <c r="I768" s="223"/>
      <c r="J768" s="116">
        <f>SUM(J733:J767)</f>
        <v>0</v>
      </c>
    </row>
    <row r="769" spans="2:10" ht="15">
      <c r="B769" s="17"/>
      <c r="C769" s="46"/>
      <c r="D769" s="17"/>
      <c r="E769" s="11"/>
      <c r="F769" s="11"/>
      <c r="G769" s="11"/>
      <c r="H769" s="11"/>
      <c r="I769" s="11"/>
      <c r="J769" s="11"/>
    </row>
    <row r="770" spans="2:10" ht="15.75" customHeight="1">
      <c r="B770" s="230" t="s">
        <v>3</v>
      </c>
      <c r="C770" s="230"/>
      <c r="D770" s="235"/>
      <c r="E770" s="235"/>
      <c r="F770" s="225"/>
      <c r="G770" s="225"/>
      <c r="I770" s="225"/>
      <c r="J770" s="225"/>
    </row>
    <row r="771" spans="2:10" ht="15.75">
      <c r="B771" s="230" t="s">
        <v>4</v>
      </c>
      <c r="C771" s="230"/>
      <c r="D771" s="230"/>
      <c r="E771" s="230"/>
      <c r="F771" s="225"/>
      <c r="G771" s="225"/>
      <c r="I771" s="225"/>
      <c r="J771" s="225"/>
    </row>
    <row r="772" spans="2:10" ht="15.75" customHeight="1">
      <c r="B772" s="230" t="s">
        <v>5</v>
      </c>
      <c r="C772" s="230"/>
      <c r="D772" s="231"/>
      <c r="E772" s="231"/>
      <c r="F772" s="226"/>
      <c r="G772" s="226"/>
      <c r="I772" s="226"/>
      <c r="J772" s="226"/>
    </row>
    <row r="775" spans="2:10" ht="16.5" thickBot="1">
      <c r="B775" s="24"/>
      <c r="C775" s="66" t="s">
        <v>225</v>
      </c>
      <c r="D775" s="22"/>
      <c r="E775" s="24"/>
      <c r="F775" s="25"/>
      <c r="G775" s="25"/>
      <c r="H775" s="24"/>
      <c r="I775" s="25"/>
      <c r="J775" s="25"/>
    </row>
    <row r="776" spans="2:10" s="12" customFormat="1" ht="21.75" customHeight="1" thickBot="1">
      <c r="B776" s="52" t="s">
        <v>0</v>
      </c>
      <c r="C776" s="232" t="s">
        <v>1</v>
      </c>
      <c r="D776" s="232" t="s">
        <v>2</v>
      </c>
      <c r="E776" s="227" t="s">
        <v>113</v>
      </c>
      <c r="F776" s="228"/>
      <c r="G776" s="234"/>
      <c r="H776" s="227" t="s">
        <v>116</v>
      </c>
      <c r="I776" s="228"/>
      <c r="J776" s="229"/>
    </row>
    <row r="777" spans="2:10" s="12" customFormat="1" ht="32.25" thickBot="1">
      <c r="B777" s="53" t="s">
        <v>17</v>
      </c>
      <c r="C777" s="233"/>
      <c r="D777" s="233"/>
      <c r="E777" s="128" t="s">
        <v>109</v>
      </c>
      <c r="F777" s="129" t="s">
        <v>111</v>
      </c>
      <c r="G777" s="130" t="s">
        <v>112</v>
      </c>
      <c r="H777" s="131" t="s">
        <v>109</v>
      </c>
      <c r="I777" s="129" t="s">
        <v>114</v>
      </c>
      <c r="J777" s="132" t="s">
        <v>115</v>
      </c>
    </row>
    <row r="778" spans="2:10" s="12" customFormat="1" ht="15.75">
      <c r="B778" s="63">
        <v>1</v>
      </c>
      <c r="C778" s="68" t="s">
        <v>22</v>
      </c>
      <c r="D778" s="60"/>
      <c r="E778" s="108"/>
      <c r="F778" s="100"/>
      <c r="G778" s="101"/>
      <c r="H778" s="99"/>
      <c r="I778" s="100"/>
      <c r="J778" s="102"/>
    </row>
    <row r="779" spans="2:10" s="12" customFormat="1" ht="15.75">
      <c r="B779" s="15" t="s">
        <v>23</v>
      </c>
      <c r="C779" s="69" t="s">
        <v>207</v>
      </c>
      <c r="D779" s="14" t="s">
        <v>108</v>
      </c>
      <c r="E779" s="109"/>
      <c r="F779" s="80"/>
      <c r="G779" s="91">
        <f>E779*F779</f>
        <v>0</v>
      </c>
      <c r="H779" s="85"/>
      <c r="I779" s="94"/>
      <c r="J779" s="95">
        <f>H779*I779</f>
        <v>0</v>
      </c>
    </row>
    <row r="780" spans="2:10" s="12" customFormat="1" ht="15.75">
      <c r="B780" s="15" t="s">
        <v>110</v>
      </c>
      <c r="C780" s="69" t="s">
        <v>208</v>
      </c>
      <c r="D780" s="14" t="s">
        <v>108</v>
      </c>
      <c r="E780" s="109"/>
      <c r="F780" s="80"/>
      <c r="G780" s="91">
        <f>E780*F780</f>
        <v>0</v>
      </c>
      <c r="H780" s="85"/>
      <c r="I780" s="94"/>
      <c r="J780" s="95">
        <f>H780*I780</f>
        <v>0</v>
      </c>
    </row>
    <row r="781" spans="2:10" s="12" customFormat="1" ht="15.75">
      <c r="B781" s="15" t="s">
        <v>117</v>
      </c>
      <c r="C781" s="70" t="s">
        <v>197</v>
      </c>
      <c r="D781" s="14" t="s">
        <v>108</v>
      </c>
      <c r="E781" s="109"/>
      <c r="F781" s="80"/>
      <c r="G781" s="91">
        <f>E781*F781</f>
        <v>0</v>
      </c>
      <c r="H781" s="85"/>
      <c r="I781" s="80"/>
      <c r="J781" s="95">
        <f>H781*I781</f>
        <v>0</v>
      </c>
    </row>
    <row r="782" spans="2:10" s="12" customFormat="1" ht="15.75" customHeight="1">
      <c r="B782" s="32"/>
      <c r="C782" s="71"/>
      <c r="D782" s="14"/>
      <c r="E782" s="109"/>
      <c r="F782" s="81"/>
      <c r="G782" s="91"/>
      <c r="H782" s="85"/>
      <c r="I782" s="81"/>
      <c r="J782" s="95"/>
    </row>
    <row r="783" spans="2:10" s="12" customFormat="1" ht="15.75">
      <c r="B783" s="61">
        <v>2</v>
      </c>
      <c r="C783" s="72" t="s">
        <v>15</v>
      </c>
      <c r="D783" s="62"/>
      <c r="E783" s="111"/>
      <c r="F783" s="79"/>
      <c r="G783" s="90"/>
      <c r="H783" s="83"/>
      <c r="I783" s="79"/>
      <c r="J783" s="97"/>
    </row>
    <row r="784" spans="2:10" s="16" customFormat="1" ht="15.75">
      <c r="B784" s="32" t="s">
        <v>8</v>
      </c>
      <c r="C784" s="73" t="s">
        <v>87</v>
      </c>
      <c r="D784" s="14"/>
      <c r="E784" s="109"/>
      <c r="F784" s="81"/>
      <c r="G784" s="91"/>
      <c r="H784" s="85"/>
      <c r="I784" s="81"/>
      <c r="J784" s="95"/>
    </row>
    <row r="785" spans="2:10" s="11" customFormat="1" ht="15">
      <c r="B785" s="15" t="s">
        <v>24</v>
      </c>
      <c r="C785" s="69" t="s">
        <v>129</v>
      </c>
      <c r="D785" s="14" t="s">
        <v>108</v>
      </c>
      <c r="E785" s="109"/>
      <c r="F785" s="81"/>
      <c r="G785" s="91">
        <f t="shared" ref="G785:G793" si="137">E785*F785</f>
        <v>0</v>
      </c>
      <c r="H785" s="85"/>
      <c r="I785" s="81"/>
      <c r="J785" s="95">
        <f t="shared" ref="J785:J793" si="138">H785*I785</f>
        <v>0</v>
      </c>
    </row>
    <row r="786" spans="2:10" s="11" customFormat="1" ht="15">
      <c r="B786" s="15" t="s">
        <v>25</v>
      </c>
      <c r="C786" s="69" t="s">
        <v>130</v>
      </c>
      <c r="D786" s="14" t="s">
        <v>108</v>
      </c>
      <c r="E786" s="109"/>
      <c r="F786" s="81"/>
      <c r="G786" s="91">
        <f t="shared" si="137"/>
        <v>0</v>
      </c>
      <c r="H786" s="85"/>
      <c r="I786" s="81"/>
      <c r="J786" s="95">
        <f t="shared" si="138"/>
        <v>0</v>
      </c>
    </row>
    <row r="787" spans="2:10" s="17" customFormat="1" ht="15">
      <c r="B787" s="15" t="s">
        <v>106</v>
      </c>
      <c r="C787" s="69" t="s">
        <v>80</v>
      </c>
      <c r="D787" s="14" t="s">
        <v>108</v>
      </c>
      <c r="E787" s="109"/>
      <c r="F787" s="81"/>
      <c r="G787" s="91">
        <f t="shared" si="137"/>
        <v>0</v>
      </c>
      <c r="H787" s="85"/>
      <c r="I787" s="81"/>
      <c r="J787" s="95">
        <f t="shared" si="138"/>
        <v>0</v>
      </c>
    </row>
    <row r="788" spans="2:10" s="17" customFormat="1" ht="15">
      <c r="B788" s="15" t="s">
        <v>88</v>
      </c>
      <c r="C788" s="69" t="s">
        <v>82</v>
      </c>
      <c r="D788" s="14" t="s">
        <v>108</v>
      </c>
      <c r="E788" s="109"/>
      <c r="F788" s="81"/>
      <c r="G788" s="91">
        <f t="shared" si="137"/>
        <v>0</v>
      </c>
      <c r="H788" s="85"/>
      <c r="I788" s="81"/>
      <c r="J788" s="95">
        <f t="shared" si="138"/>
        <v>0</v>
      </c>
    </row>
    <row r="789" spans="2:10" s="17" customFormat="1" ht="15">
      <c r="B789" s="15" t="s">
        <v>89</v>
      </c>
      <c r="C789" s="69" t="s">
        <v>81</v>
      </c>
      <c r="D789" s="14" t="s">
        <v>108</v>
      </c>
      <c r="E789" s="109"/>
      <c r="F789" s="81"/>
      <c r="G789" s="91">
        <f t="shared" si="137"/>
        <v>0</v>
      </c>
      <c r="H789" s="85"/>
      <c r="I789" s="81"/>
      <c r="J789" s="95">
        <f t="shared" si="138"/>
        <v>0</v>
      </c>
    </row>
    <row r="790" spans="2:10" s="17" customFormat="1" ht="15">
      <c r="B790" s="15" t="s">
        <v>90</v>
      </c>
      <c r="C790" s="69" t="s">
        <v>127</v>
      </c>
      <c r="D790" s="14" t="s">
        <v>108</v>
      </c>
      <c r="E790" s="109"/>
      <c r="F790" s="81"/>
      <c r="G790" s="91">
        <f t="shared" si="137"/>
        <v>0</v>
      </c>
      <c r="H790" s="85"/>
      <c r="I790" s="81"/>
      <c r="J790" s="95">
        <f t="shared" si="138"/>
        <v>0</v>
      </c>
    </row>
    <row r="791" spans="2:10" s="17" customFormat="1" ht="15">
      <c r="B791" s="15" t="s">
        <v>91</v>
      </c>
      <c r="C791" s="69" t="s">
        <v>126</v>
      </c>
      <c r="D791" s="14" t="s">
        <v>108</v>
      </c>
      <c r="E791" s="109"/>
      <c r="F791" s="81"/>
      <c r="G791" s="91">
        <f t="shared" si="137"/>
        <v>0</v>
      </c>
      <c r="H791" s="85"/>
      <c r="I791" s="81"/>
      <c r="J791" s="95">
        <f t="shared" si="138"/>
        <v>0</v>
      </c>
    </row>
    <row r="792" spans="2:10" s="17" customFormat="1" ht="15">
      <c r="B792" s="15" t="s">
        <v>92</v>
      </c>
      <c r="C792" s="69" t="s">
        <v>83</v>
      </c>
      <c r="D792" s="14" t="s">
        <v>108</v>
      </c>
      <c r="E792" s="109"/>
      <c r="F792" s="81"/>
      <c r="G792" s="91">
        <f t="shared" si="137"/>
        <v>0</v>
      </c>
      <c r="H792" s="85"/>
      <c r="I792" s="81"/>
      <c r="J792" s="95">
        <f t="shared" si="138"/>
        <v>0</v>
      </c>
    </row>
    <row r="793" spans="2:10" s="17" customFormat="1" ht="15">
      <c r="B793" s="15" t="s">
        <v>93</v>
      </c>
      <c r="C793" s="69" t="s">
        <v>140</v>
      </c>
      <c r="D793" s="14" t="s">
        <v>108</v>
      </c>
      <c r="E793" s="109"/>
      <c r="F793" s="81"/>
      <c r="G793" s="91">
        <f t="shared" si="137"/>
        <v>0</v>
      </c>
      <c r="H793" s="85"/>
      <c r="I793" s="81"/>
      <c r="J793" s="95">
        <f t="shared" si="138"/>
        <v>0</v>
      </c>
    </row>
    <row r="794" spans="2:10" s="11" customFormat="1" ht="15">
      <c r="B794" s="15"/>
      <c r="C794" s="74"/>
      <c r="D794" s="14"/>
      <c r="E794" s="109"/>
      <c r="F794" s="81"/>
      <c r="G794" s="91"/>
      <c r="H794" s="85"/>
      <c r="I794" s="81"/>
      <c r="J794" s="95"/>
    </row>
    <row r="795" spans="2:10" s="11" customFormat="1" ht="15.75">
      <c r="B795" s="61">
        <v>3</v>
      </c>
      <c r="C795" s="72" t="s">
        <v>96</v>
      </c>
      <c r="D795" s="62"/>
      <c r="E795" s="111"/>
      <c r="F795" s="79"/>
      <c r="G795" s="90"/>
      <c r="H795" s="83"/>
      <c r="I795" s="79"/>
      <c r="J795" s="97"/>
    </row>
    <row r="796" spans="2:10" s="11" customFormat="1" ht="15.75">
      <c r="B796" s="32" t="s">
        <v>10</v>
      </c>
      <c r="C796" s="73" t="s">
        <v>97</v>
      </c>
      <c r="D796" s="14"/>
      <c r="E796" s="109"/>
      <c r="F796" s="81"/>
      <c r="G796" s="91"/>
      <c r="H796" s="85"/>
      <c r="I796" s="81"/>
      <c r="J796" s="95"/>
    </row>
    <row r="797" spans="2:10" s="12" customFormat="1" ht="15.75">
      <c r="B797" s="15" t="s">
        <v>26</v>
      </c>
      <c r="C797" s="69" t="s">
        <v>84</v>
      </c>
      <c r="D797" s="14" t="s">
        <v>108</v>
      </c>
      <c r="E797" s="109"/>
      <c r="F797" s="81"/>
      <c r="G797" s="91">
        <f t="shared" ref="G797:G801" si="139">E797*F797</f>
        <v>0</v>
      </c>
      <c r="H797" s="85"/>
      <c r="I797" s="81"/>
      <c r="J797" s="95">
        <f t="shared" ref="J797:J801" si="140">H797*I797</f>
        <v>0</v>
      </c>
    </row>
    <row r="798" spans="2:10" s="11" customFormat="1" ht="15">
      <c r="B798" s="15" t="s">
        <v>27</v>
      </c>
      <c r="C798" s="69" t="s">
        <v>85</v>
      </c>
      <c r="D798" s="14" t="s">
        <v>108</v>
      </c>
      <c r="E798" s="109"/>
      <c r="F798" s="81"/>
      <c r="G798" s="91">
        <f t="shared" si="139"/>
        <v>0</v>
      </c>
      <c r="H798" s="85"/>
      <c r="I798" s="81"/>
      <c r="J798" s="95">
        <f t="shared" si="140"/>
        <v>0</v>
      </c>
    </row>
    <row r="799" spans="2:10" s="11" customFormat="1" ht="15">
      <c r="B799" s="15" t="s">
        <v>98</v>
      </c>
      <c r="C799" s="69" t="s">
        <v>86</v>
      </c>
      <c r="D799" s="14" t="s">
        <v>108</v>
      </c>
      <c r="E799" s="109"/>
      <c r="F799" s="81"/>
      <c r="G799" s="91">
        <f t="shared" si="139"/>
        <v>0</v>
      </c>
      <c r="H799" s="85"/>
      <c r="I799" s="81"/>
      <c r="J799" s="95">
        <f t="shared" si="140"/>
        <v>0</v>
      </c>
    </row>
    <row r="800" spans="2:10" s="11" customFormat="1" ht="15">
      <c r="B800" s="15" t="s">
        <v>99</v>
      </c>
      <c r="C800" s="69" t="s">
        <v>210</v>
      </c>
      <c r="D800" s="14" t="s">
        <v>108</v>
      </c>
      <c r="E800" s="109"/>
      <c r="F800" s="81"/>
      <c r="G800" s="91">
        <f t="shared" si="139"/>
        <v>0</v>
      </c>
      <c r="H800" s="85"/>
      <c r="I800" s="81"/>
      <c r="J800" s="95">
        <f t="shared" si="140"/>
        <v>0</v>
      </c>
    </row>
    <row r="801" spans="2:10" s="11" customFormat="1" ht="15">
      <c r="B801" s="15" t="s">
        <v>209</v>
      </c>
      <c r="C801" s="69" t="s">
        <v>232</v>
      </c>
      <c r="D801" s="14" t="s">
        <v>108</v>
      </c>
      <c r="E801" s="109"/>
      <c r="F801" s="81"/>
      <c r="G801" s="91">
        <f t="shared" si="139"/>
        <v>0</v>
      </c>
      <c r="H801" s="85"/>
      <c r="I801" s="81"/>
      <c r="J801" s="95">
        <f t="shared" si="140"/>
        <v>0</v>
      </c>
    </row>
    <row r="802" spans="2:10" s="11" customFormat="1" ht="15">
      <c r="B802" s="15"/>
      <c r="C802" s="75"/>
      <c r="D802" s="14"/>
      <c r="E802" s="109"/>
      <c r="F802" s="81"/>
      <c r="G802" s="91"/>
      <c r="H802" s="85"/>
      <c r="I802" s="81"/>
      <c r="J802" s="95"/>
    </row>
    <row r="803" spans="2:10" s="11" customFormat="1" ht="15.75">
      <c r="B803" s="61">
        <v>4</v>
      </c>
      <c r="C803" s="76" t="s">
        <v>28</v>
      </c>
      <c r="D803" s="62"/>
      <c r="E803" s="111"/>
      <c r="F803" s="79"/>
      <c r="G803" s="90"/>
      <c r="H803" s="83"/>
      <c r="I803" s="79"/>
      <c r="J803" s="97"/>
    </row>
    <row r="804" spans="2:10" s="11" customFormat="1" ht="15">
      <c r="B804" s="15" t="s">
        <v>11</v>
      </c>
      <c r="C804" s="69" t="s">
        <v>100</v>
      </c>
      <c r="D804" s="14" t="s">
        <v>108</v>
      </c>
      <c r="E804" s="109"/>
      <c r="F804" s="81"/>
      <c r="G804" s="91">
        <f t="shared" ref="G804:G806" si="141">E804*F804</f>
        <v>0</v>
      </c>
      <c r="H804" s="85"/>
      <c r="I804" s="81"/>
      <c r="J804" s="95">
        <f t="shared" ref="J804:J806" si="142">H804*I804</f>
        <v>0</v>
      </c>
    </row>
    <row r="805" spans="2:10" s="11" customFormat="1" ht="15">
      <c r="B805" s="15" t="s">
        <v>12</v>
      </c>
      <c r="C805" s="69" t="s">
        <v>102</v>
      </c>
      <c r="D805" s="14" t="s">
        <v>108</v>
      </c>
      <c r="E805" s="109"/>
      <c r="F805" s="81"/>
      <c r="G805" s="91">
        <f t="shared" si="141"/>
        <v>0</v>
      </c>
      <c r="H805" s="85"/>
      <c r="I805" s="81"/>
      <c r="J805" s="95">
        <f t="shared" si="142"/>
        <v>0</v>
      </c>
    </row>
    <row r="806" spans="2:10" s="11" customFormat="1" ht="15">
      <c r="B806" s="15" t="s">
        <v>101</v>
      </c>
      <c r="C806" s="69" t="s">
        <v>103</v>
      </c>
      <c r="D806" s="14" t="s">
        <v>108</v>
      </c>
      <c r="E806" s="109"/>
      <c r="F806" s="81"/>
      <c r="G806" s="91">
        <f t="shared" si="141"/>
        <v>0</v>
      </c>
      <c r="H806" s="85"/>
      <c r="I806" s="81"/>
      <c r="J806" s="95">
        <f t="shared" si="142"/>
        <v>0</v>
      </c>
    </row>
    <row r="807" spans="2:10" s="11" customFormat="1" ht="15">
      <c r="B807" s="15"/>
      <c r="C807" s="69"/>
      <c r="D807" s="14"/>
      <c r="E807" s="109"/>
      <c r="F807" s="81"/>
      <c r="G807" s="91"/>
      <c r="H807" s="85"/>
      <c r="I807" s="81"/>
      <c r="J807" s="95"/>
    </row>
    <row r="808" spans="2:10" s="11" customFormat="1" ht="15.75">
      <c r="B808" s="61">
        <v>5</v>
      </c>
      <c r="C808" s="72" t="s">
        <v>29</v>
      </c>
      <c r="D808" s="62"/>
      <c r="E808" s="111"/>
      <c r="F808" s="79"/>
      <c r="G808" s="90"/>
      <c r="H808" s="83"/>
      <c r="I808" s="79"/>
      <c r="J808" s="97"/>
    </row>
    <row r="809" spans="2:10" s="11" customFormat="1" ht="15">
      <c r="B809" s="15" t="s">
        <v>14</v>
      </c>
      <c r="C809" s="69" t="s">
        <v>13</v>
      </c>
      <c r="D809" s="14" t="s">
        <v>108</v>
      </c>
      <c r="E809" s="109"/>
      <c r="F809" s="81"/>
      <c r="G809" s="91">
        <f t="shared" ref="G809:G811" si="143">E809*F809</f>
        <v>0</v>
      </c>
      <c r="H809" s="85"/>
      <c r="I809" s="81"/>
      <c r="J809" s="95">
        <f t="shared" ref="J809:J811" si="144">H809*I809</f>
        <v>0</v>
      </c>
    </row>
    <row r="810" spans="2:10" s="11" customFormat="1" ht="15">
      <c r="B810" s="15" t="s">
        <v>30</v>
      </c>
      <c r="C810" s="69" t="s">
        <v>194</v>
      </c>
      <c r="D810" s="14" t="s">
        <v>108</v>
      </c>
      <c r="E810" s="109"/>
      <c r="F810" s="81"/>
      <c r="G810" s="91">
        <f t="shared" si="143"/>
        <v>0</v>
      </c>
      <c r="H810" s="85"/>
      <c r="I810" s="81"/>
      <c r="J810" s="95">
        <f t="shared" si="144"/>
        <v>0</v>
      </c>
    </row>
    <row r="811" spans="2:10" s="11" customFormat="1" ht="15">
      <c r="B811" s="15" t="s">
        <v>95</v>
      </c>
      <c r="C811" s="69" t="s">
        <v>195</v>
      </c>
      <c r="D811" s="14" t="s">
        <v>108</v>
      </c>
      <c r="E811" s="109"/>
      <c r="F811" s="81"/>
      <c r="G811" s="91">
        <f t="shared" si="143"/>
        <v>0</v>
      </c>
      <c r="H811" s="85"/>
      <c r="I811" s="81"/>
      <c r="J811" s="95">
        <f t="shared" si="144"/>
        <v>0</v>
      </c>
    </row>
    <row r="812" spans="2:10" s="11" customFormat="1" ht="15.75" thickBot="1">
      <c r="B812" s="49"/>
      <c r="C812" s="78"/>
      <c r="D812" s="114"/>
      <c r="E812" s="112"/>
      <c r="F812" s="89"/>
      <c r="G812" s="93"/>
      <c r="H812" s="88"/>
      <c r="I812" s="89"/>
      <c r="J812" s="98"/>
    </row>
    <row r="813" spans="2:10" ht="16.5" thickBot="1">
      <c r="B813" s="19"/>
      <c r="C813" s="50" t="str">
        <f>CONCATENATE("TOTAL PRECIO ",C775)</f>
        <v>TOTAL PRECIO ESTACIÓN MANUEL MONTT</v>
      </c>
      <c r="D813" s="222"/>
      <c r="E813" s="223"/>
      <c r="F813" s="223"/>
      <c r="G813" s="115">
        <f>SUM(G778:G812)</f>
        <v>0</v>
      </c>
      <c r="H813" s="222"/>
      <c r="I813" s="223"/>
      <c r="J813" s="116">
        <f>SUM(J778:J812)</f>
        <v>0</v>
      </c>
    </row>
    <row r="814" spans="2:10" ht="15">
      <c r="B814" s="17"/>
      <c r="C814" s="46"/>
      <c r="D814" s="17"/>
      <c r="E814" s="11"/>
      <c r="F814" s="11"/>
      <c r="G814" s="11"/>
      <c r="H814" s="11"/>
      <c r="I814" s="11"/>
      <c r="J814" s="11"/>
    </row>
    <row r="815" spans="2:10" ht="15.75">
      <c r="B815" s="230" t="s">
        <v>3</v>
      </c>
      <c r="C815" s="230"/>
      <c r="D815" s="235"/>
      <c r="E815" s="235"/>
      <c r="F815" s="225"/>
      <c r="G815" s="225"/>
      <c r="I815" s="225"/>
      <c r="J815" s="225"/>
    </row>
    <row r="816" spans="2:10" ht="15.75">
      <c r="B816" s="230" t="s">
        <v>4</v>
      </c>
      <c r="C816" s="230"/>
      <c r="D816" s="230"/>
      <c r="E816" s="230"/>
      <c r="F816" s="225"/>
      <c r="G816" s="225"/>
      <c r="I816" s="225"/>
      <c r="J816" s="225"/>
    </row>
    <row r="817" spans="2:10" ht="15.75">
      <c r="B817" s="230" t="s">
        <v>5</v>
      </c>
      <c r="C817" s="230"/>
      <c r="D817" s="231"/>
      <c r="E817" s="231"/>
      <c r="F817" s="226"/>
      <c r="G817" s="226"/>
      <c r="I817" s="226"/>
      <c r="J817" s="226"/>
    </row>
    <row r="819" spans="2:10" ht="15.75">
      <c r="B819" s="33"/>
      <c r="C819" s="26"/>
      <c r="D819" s="42"/>
      <c r="E819" s="33"/>
      <c r="F819" s="34"/>
      <c r="G819" s="34"/>
      <c r="H819" s="33"/>
      <c r="I819" s="34"/>
      <c r="J819" s="34"/>
    </row>
    <row r="820" spans="2:10" ht="16.5" thickBot="1">
      <c r="B820" s="24"/>
      <c r="C820" s="66" t="s">
        <v>226</v>
      </c>
      <c r="D820" s="22"/>
      <c r="E820" s="24"/>
      <c r="F820" s="25"/>
      <c r="G820" s="25"/>
      <c r="H820" s="24"/>
      <c r="I820" s="25"/>
      <c r="J820" s="25"/>
    </row>
    <row r="821" spans="2:10" s="12" customFormat="1" ht="21.75" customHeight="1" thickBot="1">
      <c r="B821" s="52" t="s">
        <v>0</v>
      </c>
      <c r="C821" s="232" t="s">
        <v>1</v>
      </c>
      <c r="D821" s="232" t="s">
        <v>2</v>
      </c>
      <c r="E821" s="227" t="s">
        <v>113</v>
      </c>
      <c r="F821" s="228"/>
      <c r="G821" s="234"/>
      <c r="H821" s="227" t="s">
        <v>116</v>
      </c>
      <c r="I821" s="228"/>
      <c r="J821" s="229"/>
    </row>
    <row r="822" spans="2:10" s="12" customFormat="1" ht="32.25" thickBot="1">
      <c r="B822" s="53" t="s">
        <v>124</v>
      </c>
      <c r="C822" s="233"/>
      <c r="D822" s="233"/>
      <c r="E822" s="128" t="s">
        <v>109</v>
      </c>
      <c r="F822" s="129" t="s">
        <v>111</v>
      </c>
      <c r="G822" s="130" t="s">
        <v>112</v>
      </c>
      <c r="H822" s="131" t="s">
        <v>109</v>
      </c>
      <c r="I822" s="129" t="s">
        <v>114</v>
      </c>
      <c r="J822" s="132" t="s">
        <v>115</v>
      </c>
    </row>
    <row r="823" spans="2:10" s="12" customFormat="1" ht="15.75">
      <c r="B823" s="63">
        <v>1</v>
      </c>
      <c r="C823" s="68" t="s">
        <v>22</v>
      </c>
      <c r="D823" s="60"/>
      <c r="E823" s="108"/>
      <c r="F823" s="100"/>
      <c r="G823" s="101"/>
      <c r="H823" s="99"/>
      <c r="I823" s="100"/>
      <c r="J823" s="102"/>
    </row>
    <row r="824" spans="2:10" s="12" customFormat="1" ht="15.75">
      <c r="B824" s="15" t="s">
        <v>23</v>
      </c>
      <c r="C824" s="69" t="s">
        <v>207</v>
      </c>
      <c r="D824" s="14" t="s">
        <v>108</v>
      </c>
      <c r="E824" s="109"/>
      <c r="F824" s="80"/>
      <c r="G824" s="91">
        <f>E824*F824</f>
        <v>0</v>
      </c>
      <c r="H824" s="85"/>
      <c r="I824" s="94"/>
      <c r="J824" s="95">
        <f>H824*I824</f>
        <v>0</v>
      </c>
    </row>
    <row r="825" spans="2:10" s="12" customFormat="1" ht="15.75">
      <c r="B825" s="15" t="s">
        <v>110</v>
      </c>
      <c r="C825" s="69" t="s">
        <v>208</v>
      </c>
      <c r="D825" s="14" t="s">
        <v>108</v>
      </c>
      <c r="E825" s="109"/>
      <c r="F825" s="80"/>
      <c r="G825" s="91">
        <f>E825*F825</f>
        <v>0</v>
      </c>
      <c r="H825" s="85"/>
      <c r="I825" s="94"/>
      <c r="J825" s="95">
        <f>H825*I825</f>
        <v>0</v>
      </c>
    </row>
    <row r="826" spans="2:10" s="12" customFormat="1" ht="15.75">
      <c r="B826" s="15" t="s">
        <v>117</v>
      </c>
      <c r="C826" s="70" t="s">
        <v>197</v>
      </c>
      <c r="D826" s="14" t="s">
        <v>108</v>
      </c>
      <c r="E826" s="109"/>
      <c r="F826" s="80"/>
      <c r="G826" s="91">
        <f>E826*F826</f>
        <v>0</v>
      </c>
      <c r="H826" s="85"/>
      <c r="I826" s="80"/>
      <c r="J826" s="95">
        <f>H826*I826</f>
        <v>0</v>
      </c>
    </row>
    <row r="827" spans="2:10" s="12" customFormat="1" ht="15.75" customHeight="1">
      <c r="B827" s="32"/>
      <c r="C827" s="71"/>
      <c r="D827" s="14"/>
      <c r="E827" s="109"/>
      <c r="F827" s="81"/>
      <c r="G827" s="91"/>
      <c r="H827" s="85"/>
      <c r="I827" s="81"/>
      <c r="J827" s="95"/>
    </row>
    <row r="828" spans="2:10" s="12" customFormat="1" ht="15.75">
      <c r="B828" s="61">
        <v>2</v>
      </c>
      <c r="C828" s="72" t="s">
        <v>15</v>
      </c>
      <c r="D828" s="62"/>
      <c r="E828" s="111"/>
      <c r="F828" s="79"/>
      <c r="G828" s="90"/>
      <c r="H828" s="83"/>
      <c r="I828" s="79"/>
      <c r="J828" s="97"/>
    </row>
    <row r="829" spans="2:10" s="16" customFormat="1" ht="15.75">
      <c r="B829" s="32" t="s">
        <v>8</v>
      </c>
      <c r="C829" s="73" t="s">
        <v>87</v>
      </c>
      <c r="D829" s="14"/>
      <c r="E829" s="109"/>
      <c r="F829" s="81"/>
      <c r="G829" s="91"/>
      <c r="H829" s="85"/>
      <c r="I829" s="81"/>
      <c r="J829" s="95"/>
    </row>
    <row r="830" spans="2:10" s="11" customFormat="1" ht="15">
      <c r="B830" s="15" t="s">
        <v>24</v>
      </c>
      <c r="C830" s="69" t="s">
        <v>129</v>
      </c>
      <c r="D830" s="14" t="s">
        <v>108</v>
      </c>
      <c r="E830" s="109"/>
      <c r="F830" s="81"/>
      <c r="G830" s="91">
        <f t="shared" ref="G830:G838" si="145">E830*F830</f>
        <v>0</v>
      </c>
      <c r="H830" s="85"/>
      <c r="I830" s="81"/>
      <c r="J830" s="95">
        <f t="shared" ref="J830:J838" si="146">H830*I830</f>
        <v>0</v>
      </c>
    </row>
    <row r="831" spans="2:10" s="11" customFormat="1" ht="15">
      <c r="B831" s="15" t="s">
        <v>25</v>
      </c>
      <c r="C831" s="69" t="s">
        <v>130</v>
      </c>
      <c r="D831" s="14" t="s">
        <v>108</v>
      </c>
      <c r="E831" s="109"/>
      <c r="F831" s="81"/>
      <c r="G831" s="91">
        <f t="shared" si="145"/>
        <v>0</v>
      </c>
      <c r="H831" s="85"/>
      <c r="I831" s="81"/>
      <c r="J831" s="95">
        <f t="shared" si="146"/>
        <v>0</v>
      </c>
    </row>
    <row r="832" spans="2:10" s="17" customFormat="1" ht="15">
      <c r="B832" s="15" t="s">
        <v>106</v>
      </c>
      <c r="C832" s="69" t="s">
        <v>80</v>
      </c>
      <c r="D832" s="14" t="s">
        <v>108</v>
      </c>
      <c r="E832" s="109"/>
      <c r="F832" s="81"/>
      <c r="G832" s="91">
        <f t="shared" si="145"/>
        <v>0</v>
      </c>
      <c r="H832" s="85"/>
      <c r="I832" s="81"/>
      <c r="J832" s="95">
        <f t="shared" si="146"/>
        <v>0</v>
      </c>
    </row>
    <row r="833" spans="2:10" s="17" customFormat="1" ht="15">
      <c r="B833" s="15" t="s">
        <v>88</v>
      </c>
      <c r="C833" s="69" t="s">
        <v>82</v>
      </c>
      <c r="D833" s="14" t="s">
        <v>108</v>
      </c>
      <c r="E833" s="109"/>
      <c r="F833" s="81"/>
      <c r="G833" s="91">
        <f t="shared" si="145"/>
        <v>0</v>
      </c>
      <c r="H833" s="85"/>
      <c r="I833" s="81"/>
      <c r="J833" s="95">
        <f t="shared" si="146"/>
        <v>0</v>
      </c>
    </row>
    <row r="834" spans="2:10" s="17" customFormat="1" ht="15">
      <c r="B834" s="15" t="s">
        <v>89</v>
      </c>
      <c r="C834" s="69" t="s">
        <v>81</v>
      </c>
      <c r="D834" s="14" t="s">
        <v>108</v>
      </c>
      <c r="E834" s="109"/>
      <c r="F834" s="81"/>
      <c r="G834" s="91">
        <f t="shared" si="145"/>
        <v>0</v>
      </c>
      <c r="H834" s="85"/>
      <c r="I834" s="81"/>
      <c r="J834" s="95">
        <f t="shared" si="146"/>
        <v>0</v>
      </c>
    </row>
    <row r="835" spans="2:10" s="17" customFormat="1" ht="15">
      <c r="B835" s="15" t="s">
        <v>90</v>
      </c>
      <c r="C835" s="69" t="s">
        <v>127</v>
      </c>
      <c r="D835" s="14" t="s">
        <v>108</v>
      </c>
      <c r="E835" s="109"/>
      <c r="F835" s="81"/>
      <c r="G835" s="91">
        <f t="shared" si="145"/>
        <v>0</v>
      </c>
      <c r="H835" s="85"/>
      <c r="I835" s="81"/>
      <c r="J835" s="95">
        <f t="shared" si="146"/>
        <v>0</v>
      </c>
    </row>
    <row r="836" spans="2:10" s="17" customFormat="1" ht="15">
      <c r="B836" s="15" t="s">
        <v>91</v>
      </c>
      <c r="C836" s="69" t="s">
        <v>126</v>
      </c>
      <c r="D836" s="14" t="s">
        <v>108</v>
      </c>
      <c r="E836" s="109"/>
      <c r="F836" s="81"/>
      <c r="G836" s="91">
        <f t="shared" si="145"/>
        <v>0</v>
      </c>
      <c r="H836" s="85"/>
      <c r="I836" s="81"/>
      <c r="J836" s="95">
        <f t="shared" si="146"/>
        <v>0</v>
      </c>
    </row>
    <row r="837" spans="2:10" s="17" customFormat="1" ht="15">
      <c r="B837" s="15" t="s">
        <v>92</v>
      </c>
      <c r="C837" s="69" t="s">
        <v>83</v>
      </c>
      <c r="D837" s="14" t="s">
        <v>108</v>
      </c>
      <c r="E837" s="109"/>
      <c r="F837" s="81"/>
      <c r="G837" s="91">
        <f t="shared" si="145"/>
        <v>0</v>
      </c>
      <c r="H837" s="85"/>
      <c r="I837" s="81"/>
      <c r="J837" s="95">
        <f t="shared" si="146"/>
        <v>0</v>
      </c>
    </row>
    <row r="838" spans="2:10" s="17" customFormat="1" ht="15">
      <c r="B838" s="15" t="s">
        <v>93</v>
      </c>
      <c r="C838" s="69" t="s">
        <v>140</v>
      </c>
      <c r="D838" s="14" t="s">
        <v>108</v>
      </c>
      <c r="E838" s="109"/>
      <c r="F838" s="81"/>
      <c r="G838" s="91">
        <f t="shared" si="145"/>
        <v>0</v>
      </c>
      <c r="H838" s="85"/>
      <c r="I838" s="81"/>
      <c r="J838" s="95">
        <f t="shared" si="146"/>
        <v>0</v>
      </c>
    </row>
    <row r="839" spans="2:10" s="11" customFormat="1" ht="15">
      <c r="B839" s="15"/>
      <c r="C839" s="74"/>
      <c r="D839" s="14"/>
      <c r="E839" s="109"/>
      <c r="F839" s="81"/>
      <c r="G839" s="91"/>
      <c r="H839" s="85"/>
      <c r="I839" s="81"/>
      <c r="J839" s="95"/>
    </row>
    <row r="840" spans="2:10" s="11" customFormat="1" ht="15.75">
      <c r="B840" s="61">
        <v>3</v>
      </c>
      <c r="C840" s="72" t="s">
        <v>96</v>
      </c>
      <c r="D840" s="62"/>
      <c r="E840" s="111"/>
      <c r="F840" s="79"/>
      <c r="G840" s="90"/>
      <c r="H840" s="83"/>
      <c r="I840" s="79"/>
      <c r="J840" s="97"/>
    </row>
    <row r="841" spans="2:10" s="11" customFormat="1" ht="15.75">
      <c r="B841" s="32" t="s">
        <v>10</v>
      </c>
      <c r="C841" s="73" t="s">
        <v>97</v>
      </c>
      <c r="D841" s="14"/>
      <c r="E841" s="109"/>
      <c r="F841" s="81"/>
      <c r="G841" s="91"/>
      <c r="H841" s="85"/>
      <c r="I841" s="81"/>
      <c r="J841" s="95"/>
    </row>
    <row r="842" spans="2:10" s="12" customFormat="1" ht="15.75">
      <c r="B842" s="15" t="s">
        <v>26</v>
      </c>
      <c r="C842" s="69" t="s">
        <v>84</v>
      </c>
      <c r="D842" s="14" t="s">
        <v>108</v>
      </c>
      <c r="E842" s="109"/>
      <c r="F842" s="81"/>
      <c r="G842" s="91">
        <f t="shared" ref="G842:G846" si="147">E842*F842</f>
        <v>0</v>
      </c>
      <c r="H842" s="85"/>
      <c r="I842" s="81"/>
      <c r="J842" s="95">
        <f t="shared" ref="J842:J846" si="148">H842*I842</f>
        <v>0</v>
      </c>
    </row>
    <row r="843" spans="2:10" s="11" customFormat="1" ht="15">
      <c r="B843" s="15" t="s">
        <v>27</v>
      </c>
      <c r="C843" s="69" t="s">
        <v>85</v>
      </c>
      <c r="D843" s="14" t="s">
        <v>108</v>
      </c>
      <c r="E843" s="109"/>
      <c r="F843" s="81"/>
      <c r="G843" s="91">
        <f t="shared" si="147"/>
        <v>0</v>
      </c>
      <c r="H843" s="85"/>
      <c r="I843" s="81"/>
      <c r="J843" s="95">
        <f t="shared" si="148"/>
        <v>0</v>
      </c>
    </row>
    <row r="844" spans="2:10" s="11" customFormat="1" ht="15">
      <c r="B844" s="15" t="s">
        <v>98</v>
      </c>
      <c r="C844" s="69" t="s">
        <v>86</v>
      </c>
      <c r="D844" s="14" t="s">
        <v>108</v>
      </c>
      <c r="E844" s="109"/>
      <c r="F844" s="81"/>
      <c r="G844" s="91">
        <f t="shared" si="147"/>
        <v>0</v>
      </c>
      <c r="H844" s="85"/>
      <c r="I844" s="81"/>
      <c r="J844" s="95">
        <f t="shared" si="148"/>
        <v>0</v>
      </c>
    </row>
    <row r="845" spans="2:10" s="11" customFormat="1" ht="15">
      <c r="B845" s="15" t="s">
        <v>99</v>
      </c>
      <c r="C845" s="69" t="s">
        <v>210</v>
      </c>
      <c r="D845" s="14" t="s">
        <v>108</v>
      </c>
      <c r="E845" s="109"/>
      <c r="F845" s="81"/>
      <c r="G845" s="91">
        <f t="shared" si="147"/>
        <v>0</v>
      </c>
      <c r="H845" s="85"/>
      <c r="I845" s="81"/>
      <c r="J845" s="95">
        <f t="shared" si="148"/>
        <v>0</v>
      </c>
    </row>
    <row r="846" spans="2:10" s="11" customFormat="1" ht="15">
      <c r="B846" s="15" t="s">
        <v>209</v>
      </c>
      <c r="C846" s="69" t="s">
        <v>232</v>
      </c>
      <c r="D846" s="14" t="s">
        <v>108</v>
      </c>
      <c r="E846" s="109"/>
      <c r="F846" s="81"/>
      <c r="G846" s="91">
        <f t="shared" si="147"/>
        <v>0</v>
      </c>
      <c r="H846" s="85"/>
      <c r="I846" s="81"/>
      <c r="J846" s="95">
        <f t="shared" si="148"/>
        <v>0</v>
      </c>
    </row>
    <row r="847" spans="2:10" s="11" customFormat="1" ht="15">
      <c r="B847" s="15"/>
      <c r="C847" s="75"/>
      <c r="D847" s="14"/>
      <c r="E847" s="109"/>
      <c r="F847" s="81"/>
      <c r="G847" s="91"/>
      <c r="H847" s="85"/>
      <c r="I847" s="81"/>
      <c r="J847" s="95"/>
    </row>
    <row r="848" spans="2:10" s="11" customFormat="1" ht="15.75">
      <c r="B848" s="61">
        <v>4</v>
      </c>
      <c r="C848" s="76" t="s">
        <v>28</v>
      </c>
      <c r="D848" s="62"/>
      <c r="E848" s="111"/>
      <c r="F848" s="79"/>
      <c r="G848" s="90"/>
      <c r="H848" s="83"/>
      <c r="I848" s="79"/>
      <c r="J848" s="97"/>
    </row>
    <row r="849" spans="2:10" s="11" customFormat="1" ht="15">
      <c r="B849" s="15" t="s">
        <v>11</v>
      </c>
      <c r="C849" s="69" t="s">
        <v>100</v>
      </c>
      <c r="D849" s="14" t="s">
        <v>108</v>
      </c>
      <c r="E849" s="109"/>
      <c r="F849" s="81"/>
      <c r="G849" s="91">
        <f t="shared" ref="G849:G851" si="149">E849*F849</f>
        <v>0</v>
      </c>
      <c r="H849" s="85"/>
      <c r="I849" s="81"/>
      <c r="J849" s="95">
        <f t="shared" ref="J849:J851" si="150">H849*I849</f>
        <v>0</v>
      </c>
    </row>
    <row r="850" spans="2:10" s="11" customFormat="1" ht="15">
      <c r="B850" s="15" t="s">
        <v>12</v>
      </c>
      <c r="C850" s="69" t="s">
        <v>102</v>
      </c>
      <c r="D850" s="14" t="s">
        <v>108</v>
      </c>
      <c r="E850" s="109"/>
      <c r="F850" s="81"/>
      <c r="G850" s="91">
        <f t="shared" si="149"/>
        <v>0</v>
      </c>
      <c r="H850" s="85"/>
      <c r="I850" s="81"/>
      <c r="J850" s="95">
        <f t="shared" si="150"/>
        <v>0</v>
      </c>
    </row>
    <row r="851" spans="2:10" s="11" customFormat="1" ht="15">
      <c r="B851" s="15" t="s">
        <v>101</v>
      </c>
      <c r="C851" s="69" t="s">
        <v>103</v>
      </c>
      <c r="D851" s="14" t="s">
        <v>108</v>
      </c>
      <c r="E851" s="109"/>
      <c r="F851" s="81"/>
      <c r="G851" s="91">
        <f t="shared" si="149"/>
        <v>0</v>
      </c>
      <c r="H851" s="85"/>
      <c r="I851" s="81"/>
      <c r="J851" s="95">
        <f t="shared" si="150"/>
        <v>0</v>
      </c>
    </row>
    <row r="852" spans="2:10" s="11" customFormat="1" ht="15">
      <c r="B852" s="15"/>
      <c r="C852" s="69"/>
      <c r="D852" s="14"/>
      <c r="E852" s="109"/>
      <c r="F852" s="81"/>
      <c r="G852" s="91"/>
      <c r="H852" s="85"/>
      <c r="I852" s="81"/>
      <c r="J852" s="95"/>
    </row>
    <row r="853" spans="2:10" s="11" customFormat="1" ht="15.75">
      <c r="B853" s="61">
        <v>5</v>
      </c>
      <c r="C853" s="72" t="s">
        <v>29</v>
      </c>
      <c r="D853" s="62"/>
      <c r="E853" s="111"/>
      <c r="F853" s="79"/>
      <c r="G853" s="90"/>
      <c r="H853" s="83"/>
      <c r="I853" s="79"/>
      <c r="J853" s="97"/>
    </row>
    <row r="854" spans="2:10" s="11" customFormat="1" ht="15">
      <c r="B854" s="15" t="s">
        <v>14</v>
      </c>
      <c r="C854" s="69" t="s">
        <v>13</v>
      </c>
      <c r="D854" s="14" t="s">
        <v>108</v>
      </c>
      <c r="E854" s="109"/>
      <c r="F854" s="81"/>
      <c r="G854" s="91">
        <f t="shared" ref="G854:G856" si="151">E854*F854</f>
        <v>0</v>
      </c>
      <c r="H854" s="85"/>
      <c r="I854" s="81"/>
      <c r="J854" s="95">
        <f t="shared" ref="J854:J856" si="152">H854*I854</f>
        <v>0</v>
      </c>
    </row>
    <row r="855" spans="2:10" s="11" customFormat="1" ht="15">
      <c r="B855" s="15" t="s">
        <v>30</v>
      </c>
      <c r="C855" s="69" t="s">
        <v>194</v>
      </c>
      <c r="D855" s="14" t="s">
        <v>108</v>
      </c>
      <c r="E855" s="109"/>
      <c r="F855" s="81"/>
      <c r="G855" s="91">
        <f t="shared" si="151"/>
        <v>0</v>
      </c>
      <c r="H855" s="85"/>
      <c r="I855" s="81"/>
      <c r="J855" s="95">
        <f t="shared" si="152"/>
        <v>0</v>
      </c>
    </row>
    <row r="856" spans="2:10" s="11" customFormat="1" ht="15">
      <c r="B856" s="15" t="s">
        <v>95</v>
      </c>
      <c r="C856" s="69" t="s">
        <v>195</v>
      </c>
      <c r="D856" s="14" t="s">
        <v>108</v>
      </c>
      <c r="E856" s="109"/>
      <c r="F856" s="81"/>
      <c r="G856" s="91">
        <f t="shared" si="151"/>
        <v>0</v>
      </c>
      <c r="H856" s="85"/>
      <c r="I856" s="81"/>
      <c r="J856" s="95">
        <f t="shared" si="152"/>
        <v>0</v>
      </c>
    </row>
    <row r="857" spans="2:10" s="11" customFormat="1" ht="15.75" thickBot="1">
      <c r="B857" s="49"/>
      <c r="C857" s="78"/>
      <c r="D857" s="114"/>
      <c r="E857" s="112"/>
      <c r="F857" s="89"/>
      <c r="G857" s="93"/>
      <c r="H857" s="88"/>
      <c r="I857" s="89"/>
      <c r="J857" s="98"/>
    </row>
    <row r="858" spans="2:10" ht="16.5" thickBot="1">
      <c r="B858" s="19"/>
      <c r="C858" s="50" t="str">
        <f>CONCATENATE("TOTAL PRECIO ",C820)</f>
        <v>TOTAL PRECIO ESTACIÓN PEDRO DE VALDIVIA</v>
      </c>
      <c r="D858" s="222"/>
      <c r="E858" s="223"/>
      <c r="F858" s="223"/>
      <c r="G858" s="115">
        <f>SUM(G823:G857)</f>
        <v>0</v>
      </c>
      <c r="H858" s="222"/>
      <c r="I858" s="223"/>
      <c r="J858" s="116">
        <f>SUM(J823:J857)</f>
        <v>0</v>
      </c>
    </row>
    <row r="859" spans="2:10" ht="15">
      <c r="B859" s="17"/>
      <c r="C859" s="54"/>
      <c r="D859" s="17"/>
      <c r="E859" s="11"/>
      <c r="F859" s="11"/>
      <c r="G859" s="11"/>
      <c r="H859" s="11"/>
      <c r="I859" s="11"/>
      <c r="J859" s="11"/>
    </row>
    <row r="860" spans="2:10" ht="15.75">
      <c r="B860" s="230" t="s">
        <v>3</v>
      </c>
      <c r="C860" s="230"/>
      <c r="D860" s="235"/>
      <c r="E860" s="235"/>
      <c r="F860" s="225"/>
      <c r="G860" s="225"/>
      <c r="I860" s="225"/>
      <c r="J860" s="225"/>
    </row>
    <row r="861" spans="2:10" ht="15.75">
      <c r="B861" s="230" t="s">
        <v>4</v>
      </c>
      <c r="C861" s="230"/>
      <c r="D861" s="230"/>
      <c r="E861" s="230"/>
      <c r="F861" s="225"/>
      <c r="G861" s="225"/>
      <c r="I861" s="225"/>
      <c r="J861" s="225"/>
    </row>
    <row r="862" spans="2:10" ht="15.75">
      <c r="B862" s="230" t="s">
        <v>5</v>
      </c>
      <c r="C862" s="230"/>
      <c r="D862" s="231"/>
      <c r="E862" s="231"/>
      <c r="F862" s="226"/>
      <c r="G862" s="226"/>
      <c r="I862" s="226"/>
      <c r="J862" s="226"/>
    </row>
    <row r="863" spans="2:10" ht="15.75">
      <c r="B863" s="33"/>
      <c r="C863" s="26"/>
      <c r="D863" s="42"/>
      <c r="E863" s="33"/>
      <c r="F863" s="34"/>
      <c r="G863" s="34"/>
      <c r="H863" s="33"/>
      <c r="I863" s="34"/>
      <c r="J863" s="34"/>
    </row>
    <row r="864" spans="2:10" ht="15.75">
      <c r="B864" s="33"/>
      <c r="C864" s="26"/>
      <c r="D864" s="42"/>
      <c r="E864" s="33"/>
      <c r="F864" s="34"/>
      <c r="G864" s="34"/>
      <c r="H864" s="33"/>
      <c r="I864" s="34"/>
      <c r="J864" s="34"/>
    </row>
    <row r="865" spans="2:10" ht="16.5" thickBot="1">
      <c r="B865" s="24"/>
      <c r="C865" s="66" t="s">
        <v>227</v>
      </c>
      <c r="D865" s="22"/>
      <c r="E865" s="24"/>
      <c r="F865" s="25"/>
      <c r="G865" s="25"/>
      <c r="H865" s="24"/>
      <c r="I865" s="25"/>
      <c r="J865" s="25"/>
    </row>
    <row r="866" spans="2:10" s="12" customFormat="1" ht="21.75" customHeight="1" thickBot="1">
      <c r="B866" s="52" t="s">
        <v>0</v>
      </c>
      <c r="C866" s="232" t="s">
        <v>1</v>
      </c>
      <c r="D866" s="232" t="s">
        <v>2</v>
      </c>
      <c r="E866" s="227" t="s">
        <v>113</v>
      </c>
      <c r="F866" s="228"/>
      <c r="G866" s="234"/>
      <c r="H866" s="227" t="s">
        <v>116</v>
      </c>
      <c r="I866" s="228"/>
      <c r="J866" s="229"/>
    </row>
    <row r="867" spans="2:10" s="12" customFormat="1" ht="32.25" thickBot="1">
      <c r="B867" s="53" t="s">
        <v>125</v>
      </c>
      <c r="C867" s="233"/>
      <c r="D867" s="233"/>
      <c r="E867" s="128" t="s">
        <v>109</v>
      </c>
      <c r="F867" s="129" t="s">
        <v>111</v>
      </c>
      <c r="G867" s="130" t="s">
        <v>112</v>
      </c>
      <c r="H867" s="131" t="s">
        <v>109</v>
      </c>
      <c r="I867" s="129" t="s">
        <v>114</v>
      </c>
      <c r="J867" s="132" t="s">
        <v>115</v>
      </c>
    </row>
    <row r="868" spans="2:10" s="12" customFormat="1" ht="15.75">
      <c r="B868" s="63">
        <v>1</v>
      </c>
      <c r="C868" s="68" t="s">
        <v>22</v>
      </c>
      <c r="D868" s="60"/>
      <c r="E868" s="108"/>
      <c r="F868" s="100"/>
      <c r="G868" s="101"/>
      <c r="H868" s="99"/>
      <c r="I868" s="100"/>
      <c r="J868" s="102"/>
    </row>
    <row r="869" spans="2:10" s="12" customFormat="1" ht="15.75">
      <c r="B869" s="15" t="s">
        <v>23</v>
      </c>
      <c r="C869" s="69" t="s">
        <v>207</v>
      </c>
      <c r="D869" s="14" t="s">
        <v>108</v>
      </c>
      <c r="E869" s="109"/>
      <c r="F869" s="80"/>
      <c r="G869" s="91">
        <f>E869*F869</f>
        <v>0</v>
      </c>
      <c r="H869" s="85"/>
      <c r="I869" s="94"/>
      <c r="J869" s="95">
        <f>H869*I869</f>
        <v>0</v>
      </c>
    </row>
    <row r="870" spans="2:10" s="12" customFormat="1" ht="15.75">
      <c r="B870" s="15" t="s">
        <v>110</v>
      </c>
      <c r="C870" s="69" t="s">
        <v>208</v>
      </c>
      <c r="D870" s="14" t="s">
        <v>108</v>
      </c>
      <c r="E870" s="109"/>
      <c r="F870" s="80"/>
      <c r="G870" s="91">
        <f>E870*F870</f>
        <v>0</v>
      </c>
      <c r="H870" s="85"/>
      <c r="I870" s="94"/>
      <c r="J870" s="95">
        <f>H870*I870</f>
        <v>0</v>
      </c>
    </row>
    <row r="871" spans="2:10" s="12" customFormat="1" ht="15.75">
      <c r="B871" s="15" t="s">
        <v>117</v>
      </c>
      <c r="C871" s="70" t="s">
        <v>197</v>
      </c>
      <c r="D871" s="14" t="s">
        <v>108</v>
      </c>
      <c r="E871" s="109"/>
      <c r="F871" s="80"/>
      <c r="G871" s="91">
        <f>E871*F871</f>
        <v>0</v>
      </c>
      <c r="H871" s="85"/>
      <c r="I871" s="80"/>
      <c r="J871" s="95">
        <f>H871*I871</f>
        <v>0</v>
      </c>
    </row>
    <row r="872" spans="2:10" s="12" customFormat="1" ht="15.75" customHeight="1">
      <c r="B872" s="32"/>
      <c r="C872" s="71"/>
      <c r="D872" s="14"/>
      <c r="E872" s="109"/>
      <c r="F872" s="81"/>
      <c r="G872" s="91"/>
      <c r="H872" s="85"/>
      <c r="I872" s="81"/>
      <c r="J872" s="95"/>
    </row>
    <row r="873" spans="2:10" s="12" customFormat="1" ht="15.75">
      <c r="B873" s="61">
        <v>2</v>
      </c>
      <c r="C873" s="72" t="s">
        <v>15</v>
      </c>
      <c r="D873" s="62"/>
      <c r="E873" s="111"/>
      <c r="F873" s="79"/>
      <c r="G873" s="90"/>
      <c r="H873" s="83"/>
      <c r="I873" s="79"/>
      <c r="J873" s="97"/>
    </row>
    <row r="874" spans="2:10" s="16" customFormat="1" ht="15.75">
      <c r="B874" s="32" t="s">
        <v>8</v>
      </c>
      <c r="C874" s="73" t="s">
        <v>87</v>
      </c>
      <c r="D874" s="14"/>
      <c r="E874" s="109"/>
      <c r="F874" s="81"/>
      <c r="G874" s="91"/>
      <c r="H874" s="85"/>
      <c r="I874" s="81"/>
      <c r="J874" s="95"/>
    </row>
    <row r="875" spans="2:10" s="11" customFormat="1" ht="15">
      <c r="B875" s="15" t="s">
        <v>24</v>
      </c>
      <c r="C875" s="69" t="s">
        <v>129</v>
      </c>
      <c r="D875" s="14" t="s">
        <v>108</v>
      </c>
      <c r="E875" s="109"/>
      <c r="F875" s="81"/>
      <c r="G875" s="91">
        <f t="shared" ref="G875:G883" si="153">E875*F875</f>
        <v>0</v>
      </c>
      <c r="H875" s="85"/>
      <c r="I875" s="81"/>
      <c r="J875" s="95">
        <f t="shared" ref="J875:J883" si="154">H875*I875</f>
        <v>0</v>
      </c>
    </row>
    <row r="876" spans="2:10" s="11" customFormat="1" ht="15">
      <c r="B876" s="15" t="s">
        <v>25</v>
      </c>
      <c r="C876" s="69" t="s">
        <v>130</v>
      </c>
      <c r="D876" s="14" t="s">
        <v>108</v>
      </c>
      <c r="E876" s="109"/>
      <c r="F876" s="81"/>
      <c r="G876" s="91">
        <f t="shared" si="153"/>
        <v>0</v>
      </c>
      <c r="H876" s="85"/>
      <c r="I876" s="81"/>
      <c r="J876" s="95">
        <f t="shared" si="154"/>
        <v>0</v>
      </c>
    </row>
    <row r="877" spans="2:10" s="17" customFormat="1" ht="15">
      <c r="B877" s="15" t="s">
        <v>106</v>
      </c>
      <c r="C877" s="69" t="s">
        <v>80</v>
      </c>
      <c r="D877" s="14" t="s">
        <v>108</v>
      </c>
      <c r="E877" s="109"/>
      <c r="F877" s="81"/>
      <c r="G877" s="91">
        <f t="shared" si="153"/>
        <v>0</v>
      </c>
      <c r="H877" s="85"/>
      <c r="I877" s="81"/>
      <c r="J877" s="95">
        <f t="shared" si="154"/>
        <v>0</v>
      </c>
    </row>
    <row r="878" spans="2:10" s="17" customFormat="1" ht="15">
      <c r="B878" s="15" t="s">
        <v>88</v>
      </c>
      <c r="C878" s="69" t="s">
        <v>82</v>
      </c>
      <c r="D878" s="14" t="s">
        <v>108</v>
      </c>
      <c r="E878" s="109"/>
      <c r="F878" s="81"/>
      <c r="G878" s="91">
        <f t="shared" si="153"/>
        <v>0</v>
      </c>
      <c r="H878" s="85"/>
      <c r="I878" s="81"/>
      <c r="J878" s="95">
        <f t="shared" si="154"/>
        <v>0</v>
      </c>
    </row>
    <row r="879" spans="2:10" s="17" customFormat="1" ht="15">
      <c r="B879" s="15" t="s">
        <v>89</v>
      </c>
      <c r="C879" s="69" t="s">
        <v>81</v>
      </c>
      <c r="D879" s="14" t="s">
        <v>108</v>
      </c>
      <c r="E879" s="109"/>
      <c r="F879" s="81"/>
      <c r="G879" s="91">
        <f t="shared" si="153"/>
        <v>0</v>
      </c>
      <c r="H879" s="85"/>
      <c r="I879" s="81"/>
      <c r="J879" s="95">
        <f t="shared" si="154"/>
        <v>0</v>
      </c>
    </row>
    <row r="880" spans="2:10" s="17" customFormat="1" ht="15">
      <c r="B880" s="15" t="s">
        <v>90</v>
      </c>
      <c r="C880" s="69" t="s">
        <v>127</v>
      </c>
      <c r="D880" s="14" t="s">
        <v>108</v>
      </c>
      <c r="E880" s="109"/>
      <c r="F880" s="81"/>
      <c r="G880" s="91">
        <f t="shared" si="153"/>
        <v>0</v>
      </c>
      <c r="H880" s="85"/>
      <c r="I880" s="81"/>
      <c r="J880" s="95">
        <f t="shared" si="154"/>
        <v>0</v>
      </c>
    </row>
    <row r="881" spans="2:10" s="17" customFormat="1" ht="15">
      <c r="B881" s="15" t="s">
        <v>91</v>
      </c>
      <c r="C881" s="69" t="s">
        <v>126</v>
      </c>
      <c r="D881" s="14" t="s">
        <v>108</v>
      </c>
      <c r="E881" s="109"/>
      <c r="F881" s="81"/>
      <c r="G881" s="91">
        <f t="shared" si="153"/>
        <v>0</v>
      </c>
      <c r="H881" s="85"/>
      <c r="I881" s="81"/>
      <c r="J881" s="95">
        <f t="shared" si="154"/>
        <v>0</v>
      </c>
    </row>
    <row r="882" spans="2:10" s="17" customFormat="1" ht="15">
      <c r="B882" s="15" t="s">
        <v>92</v>
      </c>
      <c r="C882" s="69" t="s">
        <v>83</v>
      </c>
      <c r="D882" s="14" t="s">
        <v>108</v>
      </c>
      <c r="E882" s="109"/>
      <c r="F882" s="81"/>
      <c r="G882" s="91">
        <f t="shared" si="153"/>
        <v>0</v>
      </c>
      <c r="H882" s="85"/>
      <c r="I882" s="81"/>
      <c r="J882" s="95">
        <f t="shared" si="154"/>
        <v>0</v>
      </c>
    </row>
    <row r="883" spans="2:10" s="17" customFormat="1" ht="15">
      <c r="B883" s="15" t="s">
        <v>93</v>
      </c>
      <c r="C883" s="69" t="s">
        <v>140</v>
      </c>
      <c r="D883" s="14" t="s">
        <v>108</v>
      </c>
      <c r="E883" s="109"/>
      <c r="F883" s="81"/>
      <c r="G883" s="91">
        <f t="shared" si="153"/>
        <v>0</v>
      </c>
      <c r="H883" s="85"/>
      <c r="I883" s="81"/>
      <c r="J883" s="95">
        <f t="shared" si="154"/>
        <v>0</v>
      </c>
    </row>
    <row r="884" spans="2:10" s="11" customFormat="1" ht="15">
      <c r="B884" s="15"/>
      <c r="C884" s="74"/>
      <c r="D884" s="14"/>
      <c r="E884" s="109"/>
      <c r="F884" s="81"/>
      <c r="G884" s="91"/>
      <c r="H884" s="85"/>
      <c r="I884" s="81"/>
      <c r="J884" s="95"/>
    </row>
    <row r="885" spans="2:10" s="11" customFormat="1" ht="15.75">
      <c r="B885" s="61">
        <v>3</v>
      </c>
      <c r="C885" s="72" t="s">
        <v>96</v>
      </c>
      <c r="D885" s="62"/>
      <c r="E885" s="111"/>
      <c r="F885" s="79"/>
      <c r="G885" s="90"/>
      <c r="H885" s="83"/>
      <c r="I885" s="79"/>
      <c r="J885" s="97"/>
    </row>
    <row r="886" spans="2:10" s="11" customFormat="1" ht="15.75">
      <c r="B886" s="32" t="s">
        <v>10</v>
      </c>
      <c r="C886" s="73" t="s">
        <v>97</v>
      </c>
      <c r="D886" s="14"/>
      <c r="E886" s="109"/>
      <c r="F886" s="81"/>
      <c r="G886" s="91"/>
      <c r="H886" s="85"/>
      <c r="I886" s="81"/>
      <c r="J886" s="95"/>
    </row>
    <row r="887" spans="2:10" s="12" customFormat="1" ht="15.75">
      <c r="B887" s="15" t="s">
        <v>26</v>
      </c>
      <c r="C887" s="69" t="s">
        <v>84</v>
      </c>
      <c r="D887" s="14" t="s">
        <v>108</v>
      </c>
      <c r="E887" s="109"/>
      <c r="F887" s="81"/>
      <c r="G887" s="91">
        <f t="shared" ref="G887:G891" si="155">E887*F887</f>
        <v>0</v>
      </c>
      <c r="H887" s="85"/>
      <c r="I887" s="81"/>
      <c r="J887" s="95">
        <f t="shared" ref="J887:J891" si="156">H887*I887</f>
        <v>0</v>
      </c>
    </row>
    <row r="888" spans="2:10" s="11" customFormat="1" ht="15">
      <c r="B888" s="15" t="s">
        <v>27</v>
      </c>
      <c r="C888" s="69" t="s">
        <v>85</v>
      </c>
      <c r="D888" s="14" t="s">
        <v>108</v>
      </c>
      <c r="E888" s="109"/>
      <c r="F888" s="81"/>
      <c r="G888" s="91">
        <f t="shared" si="155"/>
        <v>0</v>
      </c>
      <c r="H888" s="85"/>
      <c r="I888" s="81"/>
      <c r="J888" s="95">
        <f t="shared" si="156"/>
        <v>0</v>
      </c>
    </row>
    <row r="889" spans="2:10" s="11" customFormat="1" ht="15">
      <c r="B889" s="15" t="s">
        <v>98</v>
      </c>
      <c r="C889" s="69" t="s">
        <v>86</v>
      </c>
      <c r="D889" s="14" t="s">
        <v>108</v>
      </c>
      <c r="E889" s="109"/>
      <c r="F889" s="81"/>
      <c r="G889" s="91">
        <f t="shared" si="155"/>
        <v>0</v>
      </c>
      <c r="H889" s="85"/>
      <c r="I889" s="81"/>
      <c r="J889" s="95">
        <f t="shared" si="156"/>
        <v>0</v>
      </c>
    </row>
    <row r="890" spans="2:10" s="11" customFormat="1" ht="15">
      <c r="B890" s="15" t="s">
        <v>99</v>
      </c>
      <c r="C890" s="69" t="s">
        <v>210</v>
      </c>
      <c r="D890" s="14" t="s">
        <v>108</v>
      </c>
      <c r="E890" s="109"/>
      <c r="F890" s="81"/>
      <c r="G890" s="91">
        <f t="shared" si="155"/>
        <v>0</v>
      </c>
      <c r="H890" s="85"/>
      <c r="I890" s="81"/>
      <c r="J890" s="95">
        <f t="shared" si="156"/>
        <v>0</v>
      </c>
    </row>
    <row r="891" spans="2:10" s="11" customFormat="1" ht="15">
      <c r="B891" s="15" t="s">
        <v>209</v>
      </c>
      <c r="C891" s="69" t="s">
        <v>232</v>
      </c>
      <c r="D891" s="14" t="s">
        <v>108</v>
      </c>
      <c r="E891" s="109"/>
      <c r="F891" s="81"/>
      <c r="G891" s="91">
        <f t="shared" si="155"/>
        <v>0</v>
      </c>
      <c r="H891" s="85"/>
      <c r="I891" s="81"/>
      <c r="J891" s="95">
        <f t="shared" si="156"/>
        <v>0</v>
      </c>
    </row>
    <row r="892" spans="2:10" s="11" customFormat="1" ht="15">
      <c r="B892" s="15"/>
      <c r="C892" s="75"/>
      <c r="D892" s="14"/>
      <c r="E892" s="109"/>
      <c r="F892" s="81"/>
      <c r="G892" s="91"/>
      <c r="H892" s="85"/>
      <c r="I892" s="81"/>
      <c r="J892" s="95"/>
    </row>
    <row r="893" spans="2:10" s="11" customFormat="1" ht="15.75">
      <c r="B893" s="61">
        <v>4</v>
      </c>
      <c r="C893" s="76" t="s">
        <v>28</v>
      </c>
      <c r="D893" s="62"/>
      <c r="E893" s="111"/>
      <c r="F893" s="79"/>
      <c r="G893" s="90"/>
      <c r="H893" s="83"/>
      <c r="I893" s="79"/>
      <c r="J893" s="97"/>
    </row>
    <row r="894" spans="2:10" s="11" customFormat="1" ht="15">
      <c r="B894" s="15" t="s">
        <v>11</v>
      </c>
      <c r="C894" s="69" t="s">
        <v>100</v>
      </c>
      <c r="D894" s="14" t="s">
        <v>108</v>
      </c>
      <c r="E894" s="109"/>
      <c r="F894" s="81"/>
      <c r="G894" s="91">
        <f t="shared" ref="G894:G896" si="157">E894*F894</f>
        <v>0</v>
      </c>
      <c r="H894" s="85"/>
      <c r="I894" s="81"/>
      <c r="J894" s="95">
        <f t="shared" ref="J894:J896" si="158">H894*I894</f>
        <v>0</v>
      </c>
    </row>
    <row r="895" spans="2:10" s="11" customFormat="1" ht="15">
      <c r="B895" s="15" t="s">
        <v>12</v>
      </c>
      <c r="C895" s="69" t="s">
        <v>102</v>
      </c>
      <c r="D895" s="14" t="s">
        <v>108</v>
      </c>
      <c r="E895" s="109"/>
      <c r="F895" s="81"/>
      <c r="G895" s="91">
        <f t="shared" si="157"/>
        <v>0</v>
      </c>
      <c r="H895" s="85"/>
      <c r="I895" s="81"/>
      <c r="J895" s="95">
        <f t="shared" si="158"/>
        <v>0</v>
      </c>
    </row>
    <row r="896" spans="2:10" s="11" customFormat="1" ht="15">
      <c r="B896" s="15" t="s">
        <v>101</v>
      </c>
      <c r="C896" s="69" t="s">
        <v>103</v>
      </c>
      <c r="D896" s="14" t="s">
        <v>108</v>
      </c>
      <c r="E896" s="109"/>
      <c r="F896" s="81"/>
      <c r="G896" s="91">
        <f t="shared" si="157"/>
        <v>0</v>
      </c>
      <c r="H896" s="85"/>
      <c r="I896" s="81"/>
      <c r="J896" s="95">
        <f t="shared" si="158"/>
        <v>0</v>
      </c>
    </row>
    <row r="897" spans="2:10" s="11" customFormat="1" ht="15">
      <c r="B897" s="15"/>
      <c r="C897" s="69"/>
      <c r="D897" s="14"/>
      <c r="E897" s="109"/>
      <c r="F897" s="81"/>
      <c r="G897" s="91"/>
      <c r="H897" s="85"/>
      <c r="I897" s="81"/>
      <c r="J897" s="95"/>
    </row>
    <row r="898" spans="2:10" s="11" customFormat="1" ht="15.75">
      <c r="B898" s="61">
        <v>5</v>
      </c>
      <c r="C898" s="72" t="s">
        <v>29</v>
      </c>
      <c r="D898" s="62"/>
      <c r="E898" s="111"/>
      <c r="F898" s="79"/>
      <c r="G898" s="90"/>
      <c r="H898" s="83"/>
      <c r="I898" s="79"/>
      <c r="J898" s="97"/>
    </row>
    <row r="899" spans="2:10" s="11" customFormat="1" ht="15">
      <c r="B899" s="15" t="s">
        <v>14</v>
      </c>
      <c r="C899" s="69" t="s">
        <v>13</v>
      </c>
      <c r="D899" s="14" t="s">
        <v>108</v>
      </c>
      <c r="E899" s="109"/>
      <c r="F899" s="81"/>
      <c r="G899" s="91">
        <f t="shared" ref="G899:G901" si="159">E899*F899</f>
        <v>0</v>
      </c>
      <c r="H899" s="85"/>
      <c r="I899" s="81"/>
      <c r="J899" s="95">
        <f t="shared" ref="J899:J901" si="160">H899*I899</f>
        <v>0</v>
      </c>
    </row>
    <row r="900" spans="2:10" s="11" customFormat="1" ht="15">
      <c r="B900" s="15" t="s">
        <v>30</v>
      </c>
      <c r="C900" s="69" t="s">
        <v>194</v>
      </c>
      <c r="D900" s="14" t="s">
        <v>108</v>
      </c>
      <c r="E900" s="109"/>
      <c r="F900" s="81"/>
      <c r="G900" s="91">
        <f t="shared" si="159"/>
        <v>0</v>
      </c>
      <c r="H900" s="85"/>
      <c r="I900" s="81"/>
      <c r="J900" s="95">
        <f t="shared" si="160"/>
        <v>0</v>
      </c>
    </row>
    <row r="901" spans="2:10" s="11" customFormat="1" ht="15">
      <c r="B901" s="15" t="s">
        <v>95</v>
      </c>
      <c r="C901" s="69" t="s">
        <v>195</v>
      </c>
      <c r="D901" s="14" t="s">
        <v>108</v>
      </c>
      <c r="E901" s="109"/>
      <c r="F901" s="81"/>
      <c r="G901" s="91">
        <f t="shared" si="159"/>
        <v>0</v>
      </c>
      <c r="H901" s="85"/>
      <c r="I901" s="81"/>
      <c r="J901" s="95">
        <f t="shared" si="160"/>
        <v>0</v>
      </c>
    </row>
    <row r="902" spans="2:10" s="11" customFormat="1" ht="15.75" thickBot="1">
      <c r="B902" s="49"/>
      <c r="C902" s="78"/>
      <c r="D902" s="114"/>
      <c r="E902" s="112"/>
      <c r="F902" s="89"/>
      <c r="G902" s="93"/>
      <c r="H902" s="88"/>
      <c r="I902" s="89"/>
      <c r="J902" s="98"/>
    </row>
    <row r="903" spans="2:10" ht="16.5" thickBot="1">
      <c r="B903" s="19"/>
      <c r="C903" s="50" t="str">
        <f>CONCATENATE("TOTAL PRECIO ",C865)</f>
        <v>TOTAL PRECIO ESTACIÓN LOS LEONES</v>
      </c>
      <c r="D903" s="222"/>
      <c r="E903" s="223"/>
      <c r="F903" s="223"/>
      <c r="G903" s="115">
        <f>SUM(G868:G902)</f>
        <v>0</v>
      </c>
      <c r="H903" s="222"/>
      <c r="I903" s="223"/>
      <c r="J903" s="116">
        <f>SUM(J868:J902)</f>
        <v>0</v>
      </c>
    </row>
    <row r="904" spans="2:10" ht="15">
      <c r="B904" s="17"/>
      <c r="C904" s="54"/>
      <c r="D904" s="17"/>
      <c r="E904" s="11"/>
      <c r="F904" s="11"/>
      <c r="G904" s="11"/>
      <c r="H904" s="11"/>
      <c r="I904" s="11"/>
      <c r="J904" s="11"/>
    </row>
    <row r="905" spans="2:10" ht="15.75">
      <c r="B905" s="230" t="s">
        <v>3</v>
      </c>
      <c r="C905" s="230"/>
      <c r="D905" s="235"/>
      <c r="E905" s="235"/>
      <c r="F905" s="225"/>
      <c r="G905" s="225"/>
      <c r="I905" s="225"/>
      <c r="J905" s="225"/>
    </row>
    <row r="906" spans="2:10" ht="15.75">
      <c r="B906" s="230" t="s">
        <v>4</v>
      </c>
      <c r="C906" s="230"/>
      <c r="D906" s="230"/>
      <c r="E906" s="230"/>
      <c r="F906" s="225"/>
      <c r="G906" s="225"/>
      <c r="I906" s="225"/>
      <c r="J906" s="225"/>
    </row>
    <row r="907" spans="2:10" ht="15.75">
      <c r="B907" s="230" t="s">
        <v>5</v>
      </c>
      <c r="C907" s="230"/>
      <c r="D907" s="231"/>
      <c r="E907" s="231"/>
      <c r="F907" s="226"/>
      <c r="G907" s="226"/>
      <c r="I907" s="226"/>
      <c r="J907" s="226"/>
    </row>
    <row r="908" spans="2:10" ht="15.75">
      <c r="B908" s="33"/>
      <c r="C908" s="26"/>
      <c r="D908" s="42"/>
      <c r="E908" s="33"/>
      <c r="F908" s="34"/>
      <c r="G908" s="34"/>
      <c r="H908" s="33"/>
      <c r="I908" s="34"/>
      <c r="J908" s="34"/>
    </row>
    <row r="909" spans="2:10" ht="15.75">
      <c r="B909" s="33"/>
      <c r="C909" s="26"/>
      <c r="D909" s="42"/>
      <c r="E909" s="33"/>
      <c r="F909" s="34"/>
      <c r="G909" s="34"/>
      <c r="H909" s="33"/>
      <c r="I909" s="34"/>
      <c r="J909" s="34"/>
    </row>
    <row r="910" spans="2:10" ht="16.5" thickBot="1">
      <c r="B910" s="24"/>
      <c r="C910" s="66" t="s">
        <v>228</v>
      </c>
      <c r="D910" s="22"/>
      <c r="E910" s="24"/>
      <c r="F910" s="25"/>
      <c r="G910" s="25"/>
      <c r="H910" s="24"/>
      <c r="I910" s="25"/>
      <c r="J910" s="25"/>
    </row>
    <row r="911" spans="2:10" s="12" customFormat="1" ht="21.75" customHeight="1" thickBot="1">
      <c r="B911" s="52" t="s">
        <v>0</v>
      </c>
      <c r="C911" s="232" t="s">
        <v>1</v>
      </c>
      <c r="D911" s="232" t="s">
        <v>2</v>
      </c>
      <c r="E911" s="227" t="s">
        <v>113</v>
      </c>
      <c r="F911" s="228"/>
      <c r="G911" s="234"/>
      <c r="H911" s="227" t="s">
        <v>116</v>
      </c>
      <c r="I911" s="228"/>
      <c r="J911" s="229"/>
    </row>
    <row r="912" spans="2:10" s="12" customFormat="1" ht="32.25" thickBot="1">
      <c r="B912" s="53" t="s">
        <v>46</v>
      </c>
      <c r="C912" s="233"/>
      <c r="D912" s="233"/>
      <c r="E912" s="128" t="s">
        <v>109</v>
      </c>
      <c r="F912" s="129" t="s">
        <v>111</v>
      </c>
      <c r="G912" s="130" t="s">
        <v>112</v>
      </c>
      <c r="H912" s="131" t="s">
        <v>109</v>
      </c>
      <c r="I912" s="129" t="s">
        <v>114</v>
      </c>
      <c r="J912" s="132" t="s">
        <v>115</v>
      </c>
    </row>
    <row r="913" spans="2:10" s="12" customFormat="1" ht="15.75">
      <c r="B913" s="63">
        <v>1</v>
      </c>
      <c r="C913" s="68" t="s">
        <v>22</v>
      </c>
      <c r="D913" s="60"/>
      <c r="E913" s="108"/>
      <c r="F913" s="100"/>
      <c r="G913" s="101"/>
      <c r="H913" s="99"/>
      <c r="I913" s="100"/>
      <c r="J913" s="102"/>
    </row>
    <row r="914" spans="2:10" s="12" customFormat="1" ht="15.75">
      <c r="B914" s="15" t="s">
        <v>23</v>
      </c>
      <c r="C914" s="69" t="s">
        <v>207</v>
      </c>
      <c r="D914" s="14" t="s">
        <v>108</v>
      </c>
      <c r="E914" s="109"/>
      <c r="F914" s="80"/>
      <c r="G914" s="91">
        <f>E914*F914</f>
        <v>0</v>
      </c>
      <c r="H914" s="85"/>
      <c r="I914" s="94"/>
      <c r="J914" s="95">
        <f>H914*I914</f>
        <v>0</v>
      </c>
    </row>
    <row r="915" spans="2:10" s="12" customFormat="1" ht="15.75">
      <c r="B915" s="15" t="s">
        <v>110</v>
      </c>
      <c r="C915" s="69" t="s">
        <v>208</v>
      </c>
      <c r="D915" s="14" t="s">
        <v>108</v>
      </c>
      <c r="E915" s="109"/>
      <c r="F915" s="80"/>
      <c r="G915" s="91">
        <f>E915*F915</f>
        <v>0</v>
      </c>
      <c r="H915" s="85"/>
      <c r="I915" s="94"/>
      <c r="J915" s="95">
        <f>H915*I915</f>
        <v>0</v>
      </c>
    </row>
    <row r="916" spans="2:10" s="12" customFormat="1" ht="15.75">
      <c r="B916" s="15" t="s">
        <v>117</v>
      </c>
      <c r="C916" s="70" t="s">
        <v>197</v>
      </c>
      <c r="D916" s="14" t="s">
        <v>108</v>
      </c>
      <c r="E916" s="109"/>
      <c r="F916" s="80"/>
      <c r="G916" s="91">
        <f>E916*F916</f>
        <v>0</v>
      </c>
      <c r="H916" s="85"/>
      <c r="I916" s="80"/>
      <c r="J916" s="95">
        <f>H916*I916</f>
        <v>0</v>
      </c>
    </row>
    <row r="917" spans="2:10" s="12" customFormat="1" ht="15.75" customHeight="1">
      <c r="B917" s="32"/>
      <c r="C917" s="71"/>
      <c r="D917" s="14"/>
      <c r="E917" s="109"/>
      <c r="F917" s="81"/>
      <c r="G917" s="91"/>
      <c r="H917" s="85"/>
      <c r="I917" s="81"/>
      <c r="J917" s="95"/>
    </row>
    <row r="918" spans="2:10" s="12" customFormat="1" ht="15.75">
      <c r="B918" s="61">
        <v>2</v>
      </c>
      <c r="C918" s="72" t="s">
        <v>15</v>
      </c>
      <c r="D918" s="62"/>
      <c r="E918" s="111"/>
      <c r="F918" s="79"/>
      <c r="G918" s="90"/>
      <c r="H918" s="83"/>
      <c r="I918" s="79"/>
      <c r="J918" s="97"/>
    </row>
    <row r="919" spans="2:10" s="16" customFormat="1" ht="15.75">
      <c r="B919" s="32" t="s">
        <v>8</v>
      </c>
      <c r="C919" s="73" t="s">
        <v>87</v>
      </c>
      <c r="D919" s="14"/>
      <c r="E919" s="109"/>
      <c r="F919" s="81"/>
      <c r="G919" s="91"/>
      <c r="H919" s="85"/>
      <c r="I919" s="81"/>
      <c r="J919" s="95"/>
    </row>
    <row r="920" spans="2:10" s="11" customFormat="1" ht="15">
      <c r="B920" s="15" t="s">
        <v>24</v>
      </c>
      <c r="C920" s="69" t="s">
        <v>129</v>
      </c>
      <c r="D920" s="14" t="s">
        <v>108</v>
      </c>
      <c r="E920" s="109"/>
      <c r="F920" s="81"/>
      <c r="G920" s="91">
        <f t="shared" ref="G920:G928" si="161">E920*F920</f>
        <v>0</v>
      </c>
      <c r="H920" s="85"/>
      <c r="I920" s="81"/>
      <c r="J920" s="95">
        <f t="shared" ref="J920:J928" si="162">H920*I920</f>
        <v>0</v>
      </c>
    </row>
    <row r="921" spans="2:10" s="11" customFormat="1" ht="15">
      <c r="B921" s="15" t="s">
        <v>25</v>
      </c>
      <c r="C921" s="69" t="s">
        <v>130</v>
      </c>
      <c r="D921" s="14" t="s">
        <v>108</v>
      </c>
      <c r="E921" s="109"/>
      <c r="F921" s="81"/>
      <c r="G921" s="91">
        <f t="shared" si="161"/>
        <v>0</v>
      </c>
      <c r="H921" s="85"/>
      <c r="I921" s="81"/>
      <c r="J921" s="95">
        <f t="shared" si="162"/>
        <v>0</v>
      </c>
    </row>
    <row r="922" spans="2:10" s="17" customFormat="1" ht="15">
      <c r="B922" s="15" t="s">
        <v>106</v>
      </c>
      <c r="C922" s="69" t="s">
        <v>80</v>
      </c>
      <c r="D922" s="14" t="s">
        <v>108</v>
      </c>
      <c r="E922" s="109"/>
      <c r="F922" s="81"/>
      <c r="G922" s="91">
        <f t="shared" si="161"/>
        <v>0</v>
      </c>
      <c r="H922" s="85"/>
      <c r="I922" s="81"/>
      <c r="J922" s="95">
        <f t="shared" si="162"/>
        <v>0</v>
      </c>
    </row>
    <row r="923" spans="2:10" s="17" customFormat="1" ht="15">
      <c r="B923" s="15" t="s">
        <v>88</v>
      </c>
      <c r="C923" s="69" t="s">
        <v>82</v>
      </c>
      <c r="D923" s="14" t="s">
        <v>108</v>
      </c>
      <c r="E923" s="109"/>
      <c r="F923" s="81"/>
      <c r="G923" s="91">
        <f t="shared" si="161"/>
        <v>0</v>
      </c>
      <c r="H923" s="85"/>
      <c r="I923" s="81"/>
      <c r="J923" s="95">
        <f t="shared" si="162"/>
        <v>0</v>
      </c>
    </row>
    <row r="924" spans="2:10" s="17" customFormat="1" ht="15">
      <c r="B924" s="15" t="s">
        <v>89</v>
      </c>
      <c r="C924" s="69" t="s">
        <v>81</v>
      </c>
      <c r="D924" s="14" t="s">
        <v>108</v>
      </c>
      <c r="E924" s="109"/>
      <c r="F924" s="81"/>
      <c r="G924" s="91">
        <f t="shared" si="161"/>
        <v>0</v>
      </c>
      <c r="H924" s="85"/>
      <c r="I924" s="81"/>
      <c r="J924" s="95">
        <f t="shared" si="162"/>
        <v>0</v>
      </c>
    </row>
    <row r="925" spans="2:10" s="17" customFormat="1" ht="15">
      <c r="B925" s="15" t="s">
        <v>90</v>
      </c>
      <c r="C925" s="69" t="s">
        <v>127</v>
      </c>
      <c r="D925" s="14" t="s">
        <v>108</v>
      </c>
      <c r="E925" s="109"/>
      <c r="F925" s="81"/>
      <c r="G925" s="91">
        <f t="shared" si="161"/>
        <v>0</v>
      </c>
      <c r="H925" s="85"/>
      <c r="I925" s="81"/>
      <c r="J925" s="95">
        <f t="shared" si="162"/>
        <v>0</v>
      </c>
    </row>
    <row r="926" spans="2:10" s="17" customFormat="1" ht="15">
      <c r="B926" s="15" t="s">
        <v>91</v>
      </c>
      <c r="C926" s="69" t="s">
        <v>126</v>
      </c>
      <c r="D926" s="14" t="s">
        <v>108</v>
      </c>
      <c r="E926" s="109"/>
      <c r="F926" s="81"/>
      <c r="G926" s="91">
        <f t="shared" si="161"/>
        <v>0</v>
      </c>
      <c r="H926" s="85"/>
      <c r="I926" s="81"/>
      <c r="J926" s="95">
        <f t="shared" si="162"/>
        <v>0</v>
      </c>
    </row>
    <row r="927" spans="2:10" s="17" customFormat="1" ht="15">
      <c r="B927" s="15" t="s">
        <v>92</v>
      </c>
      <c r="C927" s="69" t="s">
        <v>83</v>
      </c>
      <c r="D927" s="14" t="s">
        <v>108</v>
      </c>
      <c r="E927" s="109"/>
      <c r="F927" s="81"/>
      <c r="G927" s="91">
        <f t="shared" si="161"/>
        <v>0</v>
      </c>
      <c r="H927" s="85"/>
      <c r="I927" s="81"/>
      <c r="J927" s="95">
        <f t="shared" si="162"/>
        <v>0</v>
      </c>
    </row>
    <row r="928" spans="2:10" s="17" customFormat="1" ht="15">
      <c r="B928" s="15" t="s">
        <v>93</v>
      </c>
      <c r="C928" s="69" t="s">
        <v>140</v>
      </c>
      <c r="D928" s="14" t="s">
        <v>108</v>
      </c>
      <c r="E928" s="109"/>
      <c r="F928" s="81"/>
      <c r="G928" s="91">
        <f t="shared" si="161"/>
        <v>0</v>
      </c>
      <c r="H928" s="85"/>
      <c r="I928" s="81"/>
      <c r="J928" s="95">
        <f t="shared" si="162"/>
        <v>0</v>
      </c>
    </row>
    <row r="929" spans="2:10" s="11" customFormat="1" ht="15">
      <c r="B929" s="15"/>
      <c r="C929" s="74"/>
      <c r="D929" s="14"/>
      <c r="E929" s="109"/>
      <c r="F929" s="81"/>
      <c r="G929" s="91"/>
      <c r="H929" s="85"/>
      <c r="I929" s="81"/>
      <c r="J929" s="95"/>
    </row>
    <row r="930" spans="2:10" s="11" customFormat="1" ht="15.75">
      <c r="B930" s="61">
        <v>3</v>
      </c>
      <c r="C930" s="72" t="s">
        <v>96</v>
      </c>
      <c r="D930" s="62"/>
      <c r="E930" s="111"/>
      <c r="F930" s="79"/>
      <c r="G930" s="90"/>
      <c r="H930" s="83"/>
      <c r="I930" s="79"/>
      <c r="J930" s="97"/>
    </row>
    <row r="931" spans="2:10" s="11" customFormat="1" ht="15.75">
      <c r="B931" s="32" t="s">
        <v>10</v>
      </c>
      <c r="C931" s="73" t="s">
        <v>97</v>
      </c>
      <c r="D931" s="14"/>
      <c r="E931" s="109"/>
      <c r="F931" s="81"/>
      <c r="G931" s="91"/>
      <c r="H931" s="85"/>
      <c r="I931" s="81"/>
      <c r="J931" s="95"/>
    </row>
    <row r="932" spans="2:10" s="12" customFormat="1" ht="15.75">
      <c r="B932" s="15" t="s">
        <v>26</v>
      </c>
      <c r="C932" s="69" t="s">
        <v>84</v>
      </c>
      <c r="D932" s="14" t="s">
        <v>108</v>
      </c>
      <c r="E932" s="109"/>
      <c r="F932" s="81"/>
      <c r="G932" s="91">
        <f t="shared" ref="G932:G936" si="163">E932*F932</f>
        <v>0</v>
      </c>
      <c r="H932" s="85"/>
      <c r="I932" s="81"/>
      <c r="J932" s="95">
        <f t="shared" ref="J932:J936" si="164">H932*I932</f>
        <v>0</v>
      </c>
    </row>
    <row r="933" spans="2:10" s="11" customFormat="1" ht="15">
      <c r="B933" s="15" t="s">
        <v>27</v>
      </c>
      <c r="C933" s="69" t="s">
        <v>85</v>
      </c>
      <c r="D933" s="14" t="s">
        <v>108</v>
      </c>
      <c r="E933" s="109"/>
      <c r="F933" s="81"/>
      <c r="G933" s="91">
        <f t="shared" si="163"/>
        <v>0</v>
      </c>
      <c r="H933" s="85"/>
      <c r="I933" s="81"/>
      <c r="J933" s="95">
        <f t="shared" si="164"/>
        <v>0</v>
      </c>
    </row>
    <row r="934" spans="2:10" s="11" customFormat="1" ht="15">
      <c r="B934" s="15" t="s">
        <v>98</v>
      </c>
      <c r="C934" s="69" t="s">
        <v>86</v>
      </c>
      <c r="D934" s="14" t="s">
        <v>108</v>
      </c>
      <c r="E934" s="109"/>
      <c r="F934" s="81"/>
      <c r="G934" s="91">
        <f t="shared" si="163"/>
        <v>0</v>
      </c>
      <c r="H934" s="85"/>
      <c r="I934" s="81"/>
      <c r="J934" s="95">
        <f t="shared" si="164"/>
        <v>0</v>
      </c>
    </row>
    <row r="935" spans="2:10" s="11" customFormat="1" ht="15">
      <c r="B935" s="15" t="s">
        <v>99</v>
      </c>
      <c r="C935" s="69" t="s">
        <v>210</v>
      </c>
      <c r="D935" s="14" t="s">
        <v>108</v>
      </c>
      <c r="E935" s="109"/>
      <c r="F935" s="81"/>
      <c r="G935" s="91">
        <f t="shared" si="163"/>
        <v>0</v>
      </c>
      <c r="H935" s="85"/>
      <c r="I935" s="81"/>
      <c r="J935" s="95">
        <f t="shared" si="164"/>
        <v>0</v>
      </c>
    </row>
    <row r="936" spans="2:10" s="11" customFormat="1" ht="15">
      <c r="B936" s="15" t="s">
        <v>209</v>
      </c>
      <c r="C936" s="69" t="s">
        <v>232</v>
      </c>
      <c r="D936" s="14" t="s">
        <v>108</v>
      </c>
      <c r="E936" s="109"/>
      <c r="F936" s="81"/>
      <c r="G936" s="91">
        <f t="shared" si="163"/>
        <v>0</v>
      </c>
      <c r="H936" s="85"/>
      <c r="I936" s="81"/>
      <c r="J936" s="95">
        <f t="shared" si="164"/>
        <v>0</v>
      </c>
    </row>
    <row r="937" spans="2:10" s="11" customFormat="1" ht="15">
      <c r="B937" s="15"/>
      <c r="C937" s="75"/>
      <c r="D937" s="14"/>
      <c r="E937" s="109"/>
      <c r="F937" s="81"/>
      <c r="G937" s="91"/>
      <c r="H937" s="85"/>
      <c r="I937" s="81"/>
      <c r="J937" s="95"/>
    </row>
    <row r="938" spans="2:10" s="11" customFormat="1" ht="15.75">
      <c r="B938" s="61">
        <v>4</v>
      </c>
      <c r="C938" s="76" t="s">
        <v>28</v>
      </c>
      <c r="D938" s="62"/>
      <c r="E938" s="111"/>
      <c r="F938" s="79"/>
      <c r="G938" s="90"/>
      <c r="H938" s="83"/>
      <c r="I938" s="79"/>
      <c r="J938" s="97"/>
    </row>
    <row r="939" spans="2:10" s="11" customFormat="1" ht="15">
      <c r="B939" s="15" t="s">
        <v>11</v>
      </c>
      <c r="C939" s="69" t="s">
        <v>100</v>
      </c>
      <c r="D939" s="14" t="s">
        <v>108</v>
      </c>
      <c r="E939" s="109"/>
      <c r="F939" s="81"/>
      <c r="G939" s="91">
        <f t="shared" ref="G939:G942" si="165">E939*F939</f>
        <v>0</v>
      </c>
      <c r="H939" s="85"/>
      <c r="I939" s="81"/>
      <c r="J939" s="95">
        <f t="shared" ref="J939:J942" si="166">H939*I939</f>
        <v>0</v>
      </c>
    </row>
    <row r="940" spans="2:10" s="11" customFormat="1" ht="15">
      <c r="B940" s="15" t="s">
        <v>12</v>
      </c>
      <c r="C940" s="69" t="s">
        <v>236</v>
      </c>
      <c r="D940" s="14" t="s">
        <v>108</v>
      </c>
      <c r="E940" s="109"/>
      <c r="F940" s="81"/>
      <c r="G940" s="91">
        <f t="shared" si="165"/>
        <v>0</v>
      </c>
      <c r="H940" s="85"/>
      <c r="I940" s="81"/>
      <c r="J940" s="95">
        <f t="shared" si="166"/>
        <v>0</v>
      </c>
    </row>
    <row r="941" spans="2:10" s="11" customFormat="1" ht="15">
      <c r="B941" s="15" t="s">
        <v>101</v>
      </c>
      <c r="C941" s="69" t="s">
        <v>102</v>
      </c>
      <c r="D941" s="14" t="s">
        <v>108</v>
      </c>
      <c r="E941" s="109"/>
      <c r="F941" s="81"/>
      <c r="G941" s="91">
        <f t="shared" si="165"/>
        <v>0</v>
      </c>
      <c r="H941" s="85"/>
      <c r="I941" s="81"/>
      <c r="J941" s="95">
        <f t="shared" si="166"/>
        <v>0</v>
      </c>
    </row>
    <row r="942" spans="2:10" s="11" customFormat="1" ht="15">
      <c r="B942" s="15" t="s">
        <v>119</v>
      </c>
      <c r="C942" s="69" t="s">
        <v>103</v>
      </c>
      <c r="D942" s="14" t="s">
        <v>108</v>
      </c>
      <c r="E942" s="109"/>
      <c r="F942" s="81"/>
      <c r="G942" s="91">
        <f t="shared" si="165"/>
        <v>0</v>
      </c>
      <c r="H942" s="85"/>
      <c r="I942" s="81"/>
      <c r="J942" s="95">
        <f t="shared" si="166"/>
        <v>0</v>
      </c>
    </row>
    <row r="943" spans="2:10" s="11" customFormat="1" ht="15">
      <c r="B943" s="15"/>
      <c r="C943" s="69"/>
      <c r="D943" s="14"/>
      <c r="E943" s="109"/>
      <c r="F943" s="81"/>
      <c r="G943" s="91"/>
      <c r="H943" s="85"/>
      <c r="I943" s="81"/>
      <c r="J943" s="95"/>
    </row>
    <row r="944" spans="2:10" s="11" customFormat="1" ht="15.75">
      <c r="B944" s="61">
        <v>5</v>
      </c>
      <c r="C944" s="72" t="s">
        <v>29</v>
      </c>
      <c r="D944" s="62"/>
      <c r="E944" s="111"/>
      <c r="F944" s="79"/>
      <c r="G944" s="90"/>
      <c r="H944" s="83"/>
      <c r="I944" s="79"/>
      <c r="J944" s="97"/>
    </row>
    <row r="945" spans="2:10" s="11" customFormat="1" ht="15">
      <c r="B945" s="15" t="s">
        <v>14</v>
      </c>
      <c r="C945" s="69" t="s">
        <v>13</v>
      </c>
      <c r="D945" s="14" t="s">
        <v>108</v>
      </c>
      <c r="E945" s="109"/>
      <c r="F945" s="81"/>
      <c r="G945" s="91">
        <f t="shared" ref="G945:G947" si="167">E945*F945</f>
        <v>0</v>
      </c>
      <c r="H945" s="85"/>
      <c r="I945" s="81"/>
      <c r="J945" s="95">
        <f t="shared" ref="J945:J947" si="168">H945*I945</f>
        <v>0</v>
      </c>
    </row>
    <row r="946" spans="2:10" s="11" customFormat="1" ht="15">
      <c r="B946" s="15" t="s">
        <v>30</v>
      </c>
      <c r="C946" s="69" t="s">
        <v>194</v>
      </c>
      <c r="D946" s="14" t="s">
        <v>108</v>
      </c>
      <c r="E946" s="109"/>
      <c r="F946" s="81"/>
      <c r="G946" s="91">
        <f t="shared" si="167"/>
        <v>0</v>
      </c>
      <c r="H946" s="85"/>
      <c r="I946" s="81"/>
      <c r="J946" s="95">
        <f t="shared" si="168"/>
        <v>0</v>
      </c>
    </row>
    <row r="947" spans="2:10" s="11" customFormat="1" ht="15">
      <c r="B947" s="15" t="s">
        <v>95</v>
      </c>
      <c r="C947" s="69" t="s">
        <v>195</v>
      </c>
      <c r="D947" s="14" t="s">
        <v>108</v>
      </c>
      <c r="E947" s="109"/>
      <c r="F947" s="81"/>
      <c r="G947" s="91">
        <f t="shared" si="167"/>
        <v>0</v>
      </c>
      <c r="H947" s="85"/>
      <c r="I947" s="81"/>
      <c r="J947" s="95">
        <f t="shared" si="168"/>
        <v>0</v>
      </c>
    </row>
    <row r="948" spans="2:10" s="11" customFormat="1" ht="15.75" thickBot="1">
      <c r="B948" s="49"/>
      <c r="C948" s="78"/>
      <c r="D948" s="114"/>
      <c r="E948" s="112"/>
      <c r="F948" s="89"/>
      <c r="G948" s="93"/>
      <c r="H948" s="88"/>
      <c r="I948" s="89"/>
      <c r="J948" s="98"/>
    </row>
    <row r="949" spans="2:10" ht="16.5" thickBot="1">
      <c r="B949" s="19"/>
      <c r="C949" s="50" t="str">
        <f>CONCATENATE("TOTAL PRECIO ",C910)</f>
        <v>TOTAL PRECIO ESTACIÓN TOBALABA</v>
      </c>
      <c r="D949" s="222"/>
      <c r="E949" s="223"/>
      <c r="F949" s="223"/>
      <c r="G949" s="115">
        <f>SUM(G913:G948)</f>
        <v>0</v>
      </c>
      <c r="H949" s="222"/>
      <c r="I949" s="223"/>
      <c r="J949" s="116">
        <f>SUM(J913:J948)</f>
        <v>0</v>
      </c>
    </row>
    <row r="950" spans="2:10" ht="15">
      <c r="B950" s="17"/>
      <c r="C950" s="46"/>
      <c r="D950" s="17"/>
      <c r="E950" s="11"/>
      <c r="F950" s="11"/>
      <c r="G950" s="11"/>
      <c r="H950" s="11"/>
      <c r="I950" s="11"/>
      <c r="J950" s="11"/>
    </row>
    <row r="951" spans="2:10" ht="15.75">
      <c r="B951" s="230" t="s">
        <v>3</v>
      </c>
      <c r="C951" s="230"/>
      <c r="D951" s="235"/>
      <c r="E951" s="235"/>
      <c r="F951" s="225"/>
      <c r="G951" s="225"/>
      <c r="I951" s="225"/>
      <c r="J951" s="225"/>
    </row>
    <row r="952" spans="2:10" ht="15.75">
      <c r="B952" s="230" t="s">
        <v>4</v>
      </c>
      <c r="C952" s="230"/>
      <c r="D952" s="230"/>
      <c r="E952" s="230"/>
      <c r="F952" s="225"/>
      <c r="G952" s="225"/>
      <c r="I952" s="225"/>
      <c r="J952" s="225"/>
    </row>
    <row r="953" spans="2:10" ht="15.75">
      <c r="B953" s="230" t="s">
        <v>5</v>
      </c>
      <c r="C953" s="230"/>
      <c r="D953" s="231"/>
      <c r="E953" s="231"/>
      <c r="F953" s="226"/>
      <c r="G953" s="226"/>
      <c r="I953" s="226"/>
      <c r="J953" s="226"/>
    </row>
    <row r="956" spans="2:10" ht="16.5" thickBot="1">
      <c r="B956" s="24"/>
      <c r="C956" s="66" t="s">
        <v>229</v>
      </c>
      <c r="D956" s="22"/>
      <c r="E956" s="24"/>
      <c r="F956" s="25"/>
      <c r="G956" s="25"/>
      <c r="H956" s="24"/>
      <c r="I956" s="25"/>
      <c r="J956" s="25"/>
    </row>
    <row r="957" spans="2:10" s="12" customFormat="1" ht="21.75" customHeight="1" thickBot="1">
      <c r="B957" s="52" t="s">
        <v>0</v>
      </c>
      <c r="C957" s="232" t="s">
        <v>1</v>
      </c>
      <c r="D957" s="232" t="s">
        <v>2</v>
      </c>
      <c r="E957" s="227" t="s">
        <v>113</v>
      </c>
      <c r="F957" s="228"/>
      <c r="G957" s="234"/>
      <c r="H957" s="227" t="s">
        <v>116</v>
      </c>
      <c r="I957" s="228"/>
      <c r="J957" s="229"/>
    </row>
    <row r="958" spans="2:10" s="12" customFormat="1" ht="32.25" thickBot="1">
      <c r="B958" s="53" t="s">
        <v>47</v>
      </c>
      <c r="C958" s="233"/>
      <c r="D958" s="233"/>
      <c r="E958" s="128" t="s">
        <v>109</v>
      </c>
      <c r="F958" s="129" t="s">
        <v>111</v>
      </c>
      <c r="G958" s="130" t="s">
        <v>112</v>
      </c>
      <c r="H958" s="131" t="s">
        <v>109</v>
      </c>
      <c r="I958" s="129" t="s">
        <v>114</v>
      </c>
      <c r="J958" s="132" t="s">
        <v>115</v>
      </c>
    </row>
    <row r="959" spans="2:10" s="12" customFormat="1" ht="15.75">
      <c r="B959" s="63">
        <v>1</v>
      </c>
      <c r="C959" s="68" t="s">
        <v>22</v>
      </c>
      <c r="D959" s="60"/>
      <c r="E959" s="108"/>
      <c r="F959" s="100"/>
      <c r="G959" s="101"/>
      <c r="H959" s="99"/>
      <c r="I959" s="100"/>
      <c r="J959" s="102"/>
    </row>
    <row r="960" spans="2:10" s="12" customFormat="1" ht="15.75">
      <c r="B960" s="15" t="s">
        <v>23</v>
      </c>
      <c r="C960" s="69" t="s">
        <v>207</v>
      </c>
      <c r="D960" s="14" t="s">
        <v>108</v>
      </c>
      <c r="E960" s="109"/>
      <c r="F960" s="80"/>
      <c r="G960" s="91">
        <f>E960*F960</f>
        <v>0</v>
      </c>
      <c r="H960" s="85"/>
      <c r="I960" s="94"/>
      <c r="J960" s="95">
        <f>H960*I960</f>
        <v>0</v>
      </c>
    </row>
    <row r="961" spans="2:10" s="12" customFormat="1" ht="15.75">
      <c r="B961" s="15" t="s">
        <v>110</v>
      </c>
      <c r="C961" s="69" t="s">
        <v>208</v>
      </c>
      <c r="D961" s="14" t="s">
        <v>108</v>
      </c>
      <c r="E961" s="109"/>
      <c r="F961" s="80"/>
      <c r="G961" s="91">
        <f>E961*F961</f>
        <v>0</v>
      </c>
      <c r="H961" s="85"/>
      <c r="I961" s="94"/>
      <c r="J961" s="95">
        <f>H961*I961</f>
        <v>0</v>
      </c>
    </row>
    <row r="962" spans="2:10" s="12" customFormat="1" ht="15.75">
      <c r="B962" s="15" t="s">
        <v>117</v>
      </c>
      <c r="C962" s="70" t="s">
        <v>197</v>
      </c>
      <c r="D962" s="14" t="s">
        <v>108</v>
      </c>
      <c r="E962" s="109"/>
      <c r="F962" s="80"/>
      <c r="G962" s="91">
        <f>E962*F962</f>
        <v>0</v>
      </c>
      <c r="H962" s="85"/>
      <c r="I962" s="80"/>
      <c r="J962" s="95">
        <f>H962*I962</f>
        <v>0</v>
      </c>
    </row>
    <row r="963" spans="2:10" s="12" customFormat="1" ht="15.75" customHeight="1">
      <c r="B963" s="32"/>
      <c r="C963" s="71"/>
      <c r="D963" s="14"/>
      <c r="E963" s="109"/>
      <c r="F963" s="81"/>
      <c r="G963" s="91"/>
      <c r="H963" s="85"/>
      <c r="I963" s="81"/>
      <c r="J963" s="95"/>
    </row>
    <row r="964" spans="2:10" s="12" customFormat="1" ht="15.75">
      <c r="B964" s="61">
        <v>2</v>
      </c>
      <c r="C964" s="72" t="s">
        <v>15</v>
      </c>
      <c r="D964" s="62"/>
      <c r="E964" s="111"/>
      <c r="F964" s="79"/>
      <c r="G964" s="90"/>
      <c r="H964" s="83"/>
      <c r="I964" s="79"/>
      <c r="J964" s="97"/>
    </row>
    <row r="965" spans="2:10" s="16" customFormat="1" ht="15.75">
      <c r="B965" s="32" t="s">
        <v>8</v>
      </c>
      <c r="C965" s="73" t="s">
        <v>87</v>
      </c>
      <c r="D965" s="14"/>
      <c r="E965" s="109"/>
      <c r="F965" s="81"/>
      <c r="G965" s="91"/>
      <c r="H965" s="85"/>
      <c r="I965" s="81"/>
      <c r="J965" s="95"/>
    </row>
    <row r="966" spans="2:10" s="11" customFormat="1" ht="15">
      <c r="B966" s="15" t="s">
        <v>24</v>
      </c>
      <c r="C966" s="69" t="s">
        <v>129</v>
      </c>
      <c r="D966" s="14" t="s">
        <v>108</v>
      </c>
      <c r="E966" s="109"/>
      <c r="F966" s="81"/>
      <c r="G966" s="91">
        <f t="shared" ref="G966:G974" si="169">E966*F966</f>
        <v>0</v>
      </c>
      <c r="H966" s="85"/>
      <c r="I966" s="81"/>
      <c r="J966" s="95">
        <f t="shared" ref="J966:J974" si="170">H966*I966</f>
        <v>0</v>
      </c>
    </row>
    <row r="967" spans="2:10" s="11" customFormat="1" ht="15">
      <c r="B967" s="15" t="s">
        <v>25</v>
      </c>
      <c r="C967" s="69" t="s">
        <v>130</v>
      </c>
      <c r="D967" s="14" t="s">
        <v>108</v>
      </c>
      <c r="E967" s="109"/>
      <c r="F967" s="81"/>
      <c r="G967" s="91">
        <f t="shared" si="169"/>
        <v>0</v>
      </c>
      <c r="H967" s="85"/>
      <c r="I967" s="81"/>
      <c r="J967" s="95">
        <f t="shared" si="170"/>
        <v>0</v>
      </c>
    </row>
    <row r="968" spans="2:10" s="17" customFormat="1" ht="15">
      <c r="B968" s="15" t="s">
        <v>106</v>
      </c>
      <c r="C968" s="69" t="s">
        <v>80</v>
      </c>
      <c r="D968" s="14" t="s">
        <v>108</v>
      </c>
      <c r="E968" s="109"/>
      <c r="F968" s="81"/>
      <c r="G968" s="91">
        <f t="shared" si="169"/>
        <v>0</v>
      </c>
      <c r="H968" s="85"/>
      <c r="I968" s="81"/>
      <c r="J968" s="95">
        <f t="shared" si="170"/>
        <v>0</v>
      </c>
    </row>
    <row r="969" spans="2:10" s="17" customFormat="1" ht="15">
      <c r="B969" s="15" t="s">
        <v>88</v>
      </c>
      <c r="C969" s="69" t="s">
        <v>82</v>
      </c>
      <c r="D969" s="14" t="s">
        <v>108</v>
      </c>
      <c r="E969" s="109"/>
      <c r="F969" s="81"/>
      <c r="G969" s="91">
        <f t="shared" si="169"/>
        <v>0</v>
      </c>
      <c r="H969" s="85"/>
      <c r="I969" s="81"/>
      <c r="J969" s="95">
        <f t="shared" si="170"/>
        <v>0</v>
      </c>
    </row>
    <row r="970" spans="2:10" s="17" customFormat="1" ht="15">
      <c r="B970" s="15" t="s">
        <v>89</v>
      </c>
      <c r="C970" s="69" t="s">
        <v>81</v>
      </c>
      <c r="D970" s="14" t="s">
        <v>108</v>
      </c>
      <c r="E970" s="109"/>
      <c r="F970" s="81"/>
      <c r="G970" s="91">
        <f t="shared" si="169"/>
        <v>0</v>
      </c>
      <c r="H970" s="85"/>
      <c r="I970" s="81"/>
      <c r="J970" s="95">
        <f t="shared" si="170"/>
        <v>0</v>
      </c>
    </row>
    <row r="971" spans="2:10" s="17" customFormat="1" ht="15">
      <c r="B971" s="15" t="s">
        <v>90</v>
      </c>
      <c r="C971" s="69" t="s">
        <v>127</v>
      </c>
      <c r="D971" s="14" t="s">
        <v>108</v>
      </c>
      <c r="E971" s="109"/>
      <c r="F971" s="81"/>
      <c r="G971" s="91">
        <f t="shared" si="169"/>
        <v>0</v>
      </c>
      <c r="H971" s="85"/>
      <c r="I971" s="81"/>
      <c r="J971" s="95">
        <f t="shared" si="170"/>
        <v>0</v>
      </c>
    </row>
    <row r="972" spans="2:10" s="17" customFormat="1" ht="15">
      <c r="B972" s="15" t="s">
        <v>91</v>
      </c>
      <c r="C972" s="69" t="s">
        <v>126</v>
      </c>
      <c r="D972" s="14" t="s">
        <v>108</v>
      </c>
      <c r="E972" s="109"/>
      <c r="F972" s="81"/>
      <c r="G972" s="91">
        <f t="shared" si="169"/>
        <v>0</v>
      </c>
      <c r="H972" s="85"/>
      <c r="I972" s="81"/>
      <c r="J972" s="95">
        <f t="shared" si="170"/>
        <v>0</v>
      </c>
    </row>
    <row r="973" spans="2:10" s="17" customFormat="1" ht="15">
      <c r="B973" s="15" t="s">
        <v>92</v>
      </c>
      <c r="C973" s="69" t="s">
        <v>83</v>
      </c>
      <c r="D973" s="14" t="s">
        <v>108</v>
      </c>
      <c r="E973" s="109"/>
      <c r="F973" s="81"/>
      <c r="G973" s="91">
        <f t="shared" si="169"/>
        <v>0</v>
      </c>
      <c r="H973" s="85"/>
      <c r="I973" s="81"/>
      <c r="J973" s="95">
        <f t="shared" si="170"/>
        <v>0</v>
      </c>
    </row>
    <row r="974" spans="2:10" s="17" customFormat="1" ht="15">
      <c r="B974" s="15" t="s">
        <v>93</v>
      </c>
      <c r="C974" s="69" t="s">
        <v>140</v>
      </c>
      <c r="D974" s="14" t="s">
        <v>108</v>
      </c>
      <c r="E974" s="109"/>
      <c r="F974" s="81"/>
      <c r="G974" s="91">
        <f t="shared" si="169"/>
        <v>0</v>
      </c>
      <c r="H974" s="85"/>
      <c r="I974" s="81"/>
      <c r="J974" s="95">
        <f t="shared" si="170"/>
        <v>0</v>
      </c>
    </row>
    <row r="975" spans="2:10" s="11" customFormat="1" ht="15">
      <c r="B975" s="15"/>
      <c r="C975" s="74"/>
      <c r="D975" s="14"/>
      <c r="E975" s="109"/>
      <c r="F975" s="81"/>
      <c r="G975" s="91"/>
      <c r="H975" s="85"/>
      <c r="I975" s="81"/>
      <c r="J975" s="95"/>
    </row>
    <row r="976" spans="2:10" s="11" customFormat="1" ht="15.75">
      <c r="B976" s="61">
        <v>3</v>
      </c>
      <c r="C976" s="72" t="s">
        <v>96</v>
      </c>
      <c r="D976" s="62"/>
      <c r="E976" s="111"/>
      <c r="F976" s="79"/>
      <c r="G976" s="90"/>
      <c r="H976" s="83"/>
      <c r="I976" s="79"/>
      <c r="J976" s="97"/>
    </row>
    <row r="977" spans="2:10" s="11" customFormat="1" ht="15.75">
      <c r="B977" s="32" t="s">
        <v>10</v>
      </c>
      <c r="C977" s="73" t="s">
        <v>97</v>
      </c>
      <c r="D977" s="14"/>
      <c r="E977" s="109"/>
      <c r="F977" s="81"/>
      <c r="G977" s="91"/>
      <c r="H977" s="85"/>
      <c r="I977" s="81"/>
      <c r="J977" s="95"/>
    </row>
    <row r="978" spans="2:10" s="12" customFormat="1" ht="15.75">
      <c r="B978" s="15" t="s">
        <v>26</v>
      </c>
      <c r="C978" s="69" t="s">
        <v>84</v>
      </c>
      <c r="D978" s="14" t="s">
        <v>108</v>
      </c>
      <c r="E978" s="109"/>
      <c r="F978" s="81"/>
      <c r="G978" s="91">
        <f t="shared" ref="G978:G982" si="171">E978*F978</f>
        <v>0</v>
      </c>
      <c r="H978" s="85"/>
      <c r="I978" s="81"/>
      <c r="J978" s="95">
        <f t="shared" ref="J978:J982" si="172">H978*I978</f>
        <v>0</v>
      </c>
    </row>
    <row r="979" spans="2:10" s="11" customFormat="1" ht="15">
      <c r="B979" s="15" t="s">
        <v>27</v>
      </c>
      <c r="C979" s="69" t="s">
        <v>85</v>
      </c>
      <c r="D979" s="14" t="s">
        <v>108</v>
      </c>
      <c r="E979" s="109"/>
      <c r="F979" s="81"/>
      <c r="G979" s="91">
        <f t="shared" si="171"/>
        <v>0</v>
      </c>
      <c r="H979" s="85"/>
      <c r="I979" s="81"/>
      <c r="J979" s="95">
        <f t="shared" si="172"/>
        <v>0</v>
      </c>
    </row>
    <row r="980" spans="2:10" s="11" customFormat="1" ht="15">
      <c r="B980" s="15" t="s">
        <v>98</v>
      </c>
      <c r="C980" s="69" t="s">
        <v>86</v>
      </c>
      <c r="D980" s="14" t="s">
        <v>108</v>
      </c>
      <c r="E980" s="109"/>
      <c r="F980" s="81"/>
      <c r="G980" s="91">
        <f t="shared" si="171"/>
        <v>0</v>
      </c>
      <c r="H980" s="85"/>
      <c r="I980" s="81"/>
      <c r="J980" s="95">
        <f t="shared" si="172"/>
        <v>0</v>
      </c>
    </row>
    <row r="981" spans="2:10" s="11" customFormat="1" ht="15">
      <c r="B981" s="15" t="s">
        <v>99</v>
      </c>
      <c r="C981" s="69" t="s">
        <v>210</v>
      </c>
      <c r="D981" s="14" t="s">
        <v>108</v>
      </c>
      <c r="E981" s="109"/>
      <c r="F981" s="81"/>
      <c r="G981" s="91">
        <f t="shared" si="171"/>
        <v>0</v>
      </c>
      <c r="H981" s="85"/>
      <c r="I981" s="81"/>
      <c r="J981" s="95">
        <f t="shared" si="172"/>
        <v>0</v>
      </c>
    </row>
    <row r="982" spans="2:10" s="11" customFormat="1" ht="15">
      <c r="B982" s="15" t="s">
        <v>209</v>
      </c>
      <c r="C982" s="69" t="s">
        <v>232</v>
      </c>
      <c r="D982" s="14" t="s">
        <v>108</v>
      </c>
      <c r="E982" s="109"/>
      <c r="F982" s="81"/>
      <c r="G982" s="91">
        <f t="shared" si="171"/>
        <v>0</v>
      </c>
      <c r="H982" s="85"/>
      <c r="I982" s="81"/>
      <c r="J982" s="95">
        <f t="shared" si="172"/>
        <v>0</v>
      </c>
    </row>
    <row r="983" spans="2:10" s="11" customFormat="1" ht="15">
      <c r="B983" s="15"/>
      <c r="C983" s="75"/>
      <c r="D983" s="14"/>
      <c r="E983" s="109"/>
      <c r="F983" s="81"/>
      <c r="G983" s="91"/>
      <c r="H983" s="85"/>
      <c r="I983" s="81"/>
      <c r="J983" s="95"/>
    </row>
    <row r="984" spans="2:10" s="11" customFormat="1" ht="15.75">
      <c r="B984" s="61">
        <v>4</v>
      </c>
      <c r="C984" s="76" t="s">
        <v>28</v>
      </c>
      <c r="D984" s="62"/>
      <c r="E984" s="111"/>
      <c r="F984" s="79"/>
      <c r="G984" s="90"/>
      <c r="H984" s="83"/>
      <c r="I984" s="79"/>
      <c r="J984" s="97"/>
    </row>
    <row r="985" spans="2:10" s="11" customFormat="1" ht="15">
      <c r="B985" s="15" t="s">
        <v>11</v>
      </c>
      <c r="C985" s="69" t="s">
        <v>100</v>
      </c>
      <c r="D985" s="14" t="s">
        <v>108</v>
      </c>
      <c r="E985" s="109"/>
      <c r="F985" s="81"/>
      <c r="G985" s="91">
        <f t="shared" ref="G985:G987" si="173">E985*F985</f>
        <v>0</v>
      </c>
      <c r="H985" s="85"/>
      <c r="I985" s="81"/>
      <c r="J985" s="95">
        <f t="shared" ref="J985:J987" si="174">H985*I985</f>
        <v>0</v>
      </c>
    </row>
    <row r="986" spans="2:10" s="11" customFormat="1" ht="15">
      <c r="B986" s="15" t="s">
        <v>12</v>
      </c>
      <c r="C986" s="69" t="s">
        <v>102</v>
      </c>
      <c r="D986" s="14" t="s">
        <v>108</v>
      </c>
      <c r="E986" s="109"/>
      <c r="F986" s="81"/>
      <c r="G986" s="91">
        <f t="shared" si="173"/>
        <v>0</v>
      </c>
      <c r="H986" s="85"/>
      <c r="I986" s="81"/>
      <c r="J986" s="95">
        <f t="shared" si="174"/>
        <v>0</v>
      </c>
    </row>
    <row r="987" spans="2:10" s="11" customFormat="1" ht="15">
      <c r="B987" s="15" t="s">
        <v>101</v>
      </c>
      <c r="C987" s="69" t="s">
        <v>103</v>
      </c>
      <c r="D987" s="14" t="s">
        <v>108</v>
      </c>
      <c r="E987" s="109"/>
      <c r="F987" s="81"/>
      <c r="G987" s="91">
        <f t="shared" si="173"/>
        <v>0</v>
      </c>
      <c r="H987" s="85"/>
      <c r="I987" s="81"/>
      <c r="J987" s="95">
        <f t="shared" si="174"/>
        <v>0</v>
      </c>
    </row>
    <row r="988" spans="2:10" s="11" customFormat="1" ht="15">
      <c r="B988" s="15"/>
      <c r="C988" s="69"/>
      <c r="D988" s="14"/>
      <c r="E988" s="109"/>
      <c r="F988" s="81"/>
      <c r="G988" s="91"/>
      <c r="H988" s="85"/>
      <c r="I988" s="81"/>
      <c r="J988" s="95"/>
    </row>
    <row r="989" spans="2:10" s="11" customFormat="1" ht="15.75">
      <c r="B989" s="61">
        <v>5</v>
      </c>
      <c r="C989" s="72" t="s">
        <v>29</v>
      </c>
      <c r="D989" s="62"/>
      <c r="E989" s="111"/>
      <c r="F989" s="79"/>
      <c r="G989" s="90"/>
      <c r="H989" s="83"/>
      <c r="I989" s="79"/>
      <c r="J989" s="97"/>
    </row>
    <row r="990" spans="2:10" s="11" customFormat="1" ht="15">
      <c r="B990" s="15" t="s">
        <v>14</v>
      </c>
      <c r="C990" s="69" t="s">
        <v>13</v>
      </c>
      <c r="D990" s="14" t="s">
        <v>108</v>
      </c>
      <c r="E990" s="109"/>
      <c r="F990" s="81"/>
      <c r="G990" s="91">
        <f t="shared" ref="G990:G992" si="175">E990*F990</f>
        <v>0</v>
      </c>
      <c r="H990" s="85"/>
      <c r="I990" s="81"/>
      <c r="J990" s="95">
        <f t="shared" ref="J990:J992" si="176">H990*I990</f>
        <v>0</v>
      </c>
    </row>
    <row r="991" spans="2:10" s="11" customFormat="1" ht="15">
      <c r="B991" s="15" t="s">
        <v>30</v>
      </c>
      <c r="C991" s="69" t="s">
        <v>194</v>
      </c>
      <c r="D991" s="14" t="s">
        <v>108</v>
      </c>
      <c r="E991" s="109"/>
      <c r="F991" s="81"/>
      <c r="G991" s="91">
        <f t="shared" si="175"/>
        <v>0</v>
      </c>
      <c r="H991" s="85"/>
      <c r="I991" s="81"/>
      <c r="J991" s="95">
        <f t="shared" si="176"/>
        <v>0</v>
      </c>
    </row>
    <row r="992" spans="2:10" s="11" customFormat="1" ht="15">
      <c r="B992" s="15" t="s">
        <v>95</v>
      </c>
      <c r="C992" s="69" t="s">
        <v>195</v>
      </c>
      <c r="D992" s="14" t="s">
        <v>108</v>
      </c>
      <c r="E992" s="109"/>
      <c r="F992" s="81"/>
      <c r="G992" s="91">
        <f t="shared" si="175"/>
        <v>0</v>
      </c>
      <c r="H992" s="85"/>
      <c r="I992" s="81"/>
      <c r="J992" s="95">
        <f t="shared" si="176"/>
        <v>0</v>
      </c>
    </row>
    <row r="993" spans="2:10" s="11" customFormat="1" ht="15.75" thickBot="1">
      <c r="B993" s="49"/>
      <c r="C993" s="78"/>
      <c r="D993" s="114"/>
      <c r="E993" s="112"/>
      <c r="F993" s="89"/>
      <c r="G993" s="93"/>
      <c r="H993" s="88"/>
      <c r="I993" s="89"/>
      <c r="J993" s="98"/>
    </row>
    <row r="994" spans="2:10" ht="16.5" thickBot="1">
      <c r="B994" s="19"/>
      <c r="C994" s="50" t="str">
        <f>CONCATENATE("TOTAL PRECIO ",C956)</f>
        <v>TOTAL PRECIO ESTACIÓN EL GOLF</v>
      </c>
      <c r="D994" s="222"/>
      <c r="E994" s="223"/>
      <c r="F994" s="223"/>
      <c r="G994" s="115">
        <f>SUM(G959:G993)</f>
        <v>0</v>
      </c>
      <c r="H994" s="222"/>
      <c r="I994" s="223"/>
      <c r="J994" s="116">
        <f>SUM(J959:J993)</f>
        <v>0</v>
      </c>
    </row>
    <row r="995" spans="2:10" ht="15">
      <c r="B995" s="17"/>
      <c r="C995" s="46"/>
      <c r="D995" s="17"/>
      <c r="E995" s="11"/>
      <c r="F995" s="11"/>
      <c r="G995" s="11"/>
      <c r="H995" s="11"/>
      <c r="I995" s="11"/>
      <c r="J995" s="11"/>
    </row>
    <row r="996" spans="2:10" ht="15.75">
      <c r="B996" s="230" t="s">
        <v>3</v>
      </c>
      <c r="C996" s="230"/>
      <c r="D996" s="235"/>
      <c r="E996" s="235"/>
      <c r="F996" s="225"/>
      <c r="G996" s="225"/>
      <c r="I996" s="225"/>
      <c r="J996" s="225"/>
    </row>
    <row r="997" spans="2:10" ht="15.75">
      <c r="B997" s="230" t="s">
        <v>4</v>
      </c>
      <c r="C997" s="230"/>
      <c r="D997" s="230"/>
      <c r="E997" s="230"/>
      <c r="F997" s="225"/>
      <c r="G997" s="225"/>
      <c r="I997" s="225"/>
      <c r="J997" s="225"/>
    </row>
    <row r="998" spans="2:10" ht="15.75">
      <c r="B998" s="230" t="s">
        <v>5</v>
      </c>
      <c r="C998" s="230"/>
      <c r="D998" s="231"/>
      <c r="E998" s="231"/>
      <c r="F998" s="226"/>
      <c r="G998" s="226"/>
      <c r="I998" s="226"/>
      <c r="J998" s="226"/>
    </row>
    <row r="1000" spans="2:10" ht="15.75">
      <c r="B1000" s="33"/>
      <c r="C1000" s="26"/>
      <c r="D1000" s="42"/>
      <c r="E1000" s="33"/>
      <c r="F1000" s="34"/>
      <c r="G1000" s="34"/>
      <c r="H1000" s="33"/>
      <c r="I1000" s="34"/>
      <c r="J1000" s="34"/>
    </row>
    <row r="1001" spans="2:10" ht="16.5" thickBot="1">
      <c r="B1001" s="24"/>
      <c r="C1001" s="66" t="s">
        <v>230</v>
      </c>
      <c r="D1001" s="22"/>
      <c r="E1001" s="24"/>
      <c r="F1001" s="25"/>
      <c r="G1001" s="25"/>
      <c r="H1001" s="24"/>
      <c r="I1001" s="25"/>
      <c r="J1001" s="25"/>
    </row>
    <row r="1002" spans="2:10" s="12" customFormat="1" ht="21.75" customHeight="1" thickBot="1">
      <c r="B1002" s="52" t="s">
        <v>0</v>
      </c>
      <c r="C1002" s="232" t="s">
        <v>1</v>
      </c>
      <c r="D1002" s="232" t="s">
        <v>2</v>
      </c>
      <c r="E1002" s="227" t="s">
        <v>113</v>
      </c>
      <c r="F1002" s="228"/>
      <c r="G1002" s="234"/>
      <c r="H1002" s="227" t="s">
        <v>116</v>
      </c>
      <c r="I1002" s="228"/>
      <c r="J1002" s="229"/>
    </row>
    <row r="1003" spans="2:10" s="12" customFormat="1" ht="32.25" thickBot="1">
      <c r="B1003" s="53" t="s">
        <v>48</v>
      </c>
      <c r="C1003" s="233"/>
      <c r="D1003" s="233"/>
      <c r="E1003" s="128" t="s">
        <v>109</v>
      </c>
      <c r="F1003" s="129" t="s">
        <v>111</v>
      </c>
      <c r="G1003" s="130" t="s">
        <v>112</v>
      </c>
      <c r="H1003" s="131" t="s">
        <v>109</v>
      </c>
      <c r="I1003" s="129" t="s">
        <v>114</v>
      </c>
      <c r="J1003" s="132" t="s">
        <v>115</v>
      </c>
    </row>
    <row r="1004" spans="2:10" s="12" customFormat="1" ht="15.75">
      <c r="B1004" s="63">
        <v>1</v>
      </c>
      <c r="C1004" s="68" t="s">
        <v>22</v>
      </c>
      <c r="D1004" s="60"/>
      <c r="E1004" s="108"/>
      <c r="F1004" s="100"/>
      <c r="G1004" s="101"/>
      <c r="H1004" s="99"/>
      <c r="I1004" s="100"/>
      <c r="J1004" s="102"/>
    </row>
    <row r="1005" spans="2:10" s="12" customFormat="1" ht="15.75">
      <c r="B1005" s="15" t="s">
        <v>23</v>
      </c>
      <c r="C1005" s="69" t="s">
        <v>207</v>
      </c>
      <c r="D1005" s="14" t="s">
        <v>108</v>
      </c>
      <c r="E1005" s="109"/>
      <c r="F1005" s="80"/>
      <c r="G1005" s="91">
        <f>E1005*F1005</f>
        <v>0</v>
      </c>
      <c r="H1005" s="85"/>
      <c r="I1005" s="94"/>
      <c r="J1005" s="95">
        <f>H1005*I1005</f>
        <v>0</v>
      </c>
    </row>
    <row r="1006" spans="2:10" s="12" customFormat="1" ht="15.75">
      <c r="B1006" s="15" t="s">
        <v>110</v>
      </c>
      <c r="C1006" s="69" t="s">
        <v>208</v>
      </c>
      <c r="D1006" s="14" t="s">
        <v>108</v>
      </c>
      <c r="E1006" s="109"/>
      <c r="F1006" s="80"/>
      <c r="G1006" s="91">
        <f>E1006*F1006</f>
        <v>0</v>
      </c>
      <c r="H1006" s="85"/>
      <c r="I1006" s="94"/>
      <c r="J1006" s="95">
        <f>H1006*I1006</f>
        <v>0</v>
      </c>
    </row>
    <row r="1007" spans="2:10" s="12" customFormat="1" ht="15.75">
      <c r="B1007" s="15" t="s">
        <v>117</v>
      </c>
      <c r="C1007" s="70" t="s">
        <v>197</v>
      </c>
      <c r="D1007" s="14" t="s">
        <v>108</v>
      </c>
      <c r="E1007" s="109"/>
      <c r="F1007" s="80"/>
      <c r="G1007" s="91">
        <f>E1007*F1007</f>
        <v>0</v>
      </c>
      <c r="H1007" s="85"/>
      <c r="I1007" s="80"/>
      <c r="J1007" s="95">
        <f>H1007*I1007</f>
        <v>0</v>
      </c>
    </row>
    <row r="1008" spans="2:10" s="12" customFormat="1" ht="15.75" customHeight="1">
      <c r="B1008" s="32"/>
      <c r="C1008" s="71"/>
      <c r="D1008" s="14"/>
      <c r="E1008" s="109"/>
      <c r="F1008" s="81"/>
      <c r="G1008" s="91"/>
      <c r="H1008" s="85"/>
      <c r="I1008" s="81"/>
      <c r="J1008" s="95"/>
    </row>
    <row r="1009" spans="2:10" s="12" customFormat="1" ht="15.75">
      <c r="B1009" s="61">
        <v>2</v>
      </c>
      <c r="C1009" s="72" t="s">
        <v>15</v>
      </c>
      <c r="D1009" s="62"/>
      <c r="E1009" s="111"/>
      <c r="F1009" s="79"/>
      <c r="G1009" s="90"/>
      <c r="H1009" s="83"/>
      <c r="I1009" s="79"/>
      <c r="J1009" s="97"/>
    </row>
    <row r="1010" spans="2:10" s="16" customFormat="1" ht="15.75">
      <c r="B1010" s="32" t="s">
        <v>8</v>
      </c>
      <c r="C1010" s="73" t="s">
        <v>87</v>
      </c>
      <c r="D1010" s="14"/>
      <c r="E1010" s="109"/>
      <c r="F1010" s="81"/>
      <c r="G1010" s="91"/>
      <c r="H1010" s="85"/>
      <c r="I1010" s="81"/>
      <c r="J1010" s="95"/>
    </row>
    <row r="1011" spans="2:10" s="11" customFormat="1" ht="15">
      <c r="B1011" s="15" t="s">
        <v>24</v>
      </c>
      <c r="C1011" s="69" t="s">
        <v>129</v>
      </c>
      <c r="D1011" s="14" t="s">
        <v>108</v>
      </c>
      <c r="E1011" s="109"/>
      <c r="F1011" s="81"/>
      <c r="G1011" s="91">
        <f t="shared" ref="G1011:G1019" si="177">E1011*F1011</f>
        <v>0</v>
      </c>
      <c r="H1011" s="85"/>
      <c r="I1011" s="81"/>
      <c r="J1011" s="95">
        <f t="shared" ref="J1011:J1019" si="178">H1011*I1011</f>
        <v>0</v>
      </c>
    </row>
    <row r="1012" spans="2:10" s="11" customFormat="1" ht="15">
      <c r="B1012" s="15" t="s">
        <v>25</v>
      </c>
      <c r="C1012" s="69" t="s">
        <v>130</v>
      </c>
      <c r="D1012" s="14" t="s">
        <v>108</v>
      </c>
      <c r="E1012" s="109"/>
      <c r="F1012" s="81"/>
      <c r="G1012" s="91">
        <f t="shared" si="177"/>
        <v>0</v>
      </c>
      <c r="H1012" s="85"/>
      <c r="I1012" s="81"/>
      <c r="J1012" s="95">
        <f t="shared" si="178"/>
        <v>0</v>
      </c>
    </row>
    <row r="1013" spans="2:10" s="17" customFormat="1" ht="15">
      <c r="B1013" s="15" t="s">
        <v>106</v>
      </c>
      <c r="C1013" s="69" t="s">
        <v>80</v>
      </c>
      <c r="D1013" s="14" t="s">
        <v>108</v>
      </c>
      <c r="E1013" s="109"/>
      <c r="F1013" s="81"/>
      <c r="G1013" s="91">
        <f t="shared" si="177"/>
        <v>0</v>
      </c>
      <c r="H1013" s="85"/>
      <c r="I1013" s="81"/>
      <c r="J1013" s="95">
        <f t="shared" si="178"/>
        <v>0</v>
      </c>
    </row>
    <row r="1014" spans="2:10" s="17" customFormat="1" ht="15">
      <c r="B1014" s="15" t="s">
        <v>88</v>
      </c>
      <c r="C1014" s="69" t="s">
        <v>82</v>
      </c>
      <c r="D1014" s="14" t="s">
        <v>108</v>
      </c>
      <c r="E1014" s="109"/>
      <c r="F1014" s="81"/>
      <c r="G1014" s="91">
        <f t="shared" si="177"/>
        <v>0</v>
      </c>
      <c r="H1014" s="85"/>
      <c r="I1014" s="81"/>
      <c r="J1014" s="95">
        <f t="shared" si="178"/>
        <v>0</v>
      </c>
    </row>
    <row r="1015" spans="2:10" s="17" customFormat="1" ht="15">
      <c r="B1015" s="15" t="s">
        <v>89</v>
      </c>
      <c r="C1015" s="69" t="s">
        <v>81</v>
      </c>
      <c r="D1015" s="14" t="s">
        <v>108</v>
      </c>
      <c r="E1015" s="109"/>
      <c r="F1015" s="81"/>
      <c r="G1015" s="91">
        <f t="shared" si="177"/>
        <v>0</v>
      </c>
      <c r="H1015" s="85"/>
      <c r="I1015" s="81"/>
      <c r="J1015" s="95">
        <f t="shared" si="178"/>
        <v>0</v>
      </c>
    </row>
    <row r="1016" spans="2:10" s="17" customFormat="1" ht="15">
      <c r="B1016" s="15" t="s">
        <v>90</v>
      </c>
      <c r="C1016" s="69" t="s">
        <v>127</v>
      </c>
      <c r="D1016" s="14" t="s">
        <v>108</v>
      </c>
      <c r="E1016" s="109"/>
      <c r="F1016" s="81"/>
      <c r="G1016" s="91">
        <f t="shared" si="177"/>
        <v>0</v>
      </c>
      <c r="H1016" s="85"/>
      <c r="I1016" s="81"/>
      <c r="J1016" s="95">
        <f t="shared" si="178"/>
        <v>0</v>
      </c>
    </row>
    <row r="1017" spans="2:10" s="17" customFormat="1" ht="15">
      <c r="B1017" s="15" t="s">
        <v>91</v>
      </c>
      <c r="C1017" s="69" t="s">
        <v>126</v>
      </c>
      <c r="D1017" s="14" t="s">
        <v>108</v>
      </c>
      <c r="E1017" s="109"/>
      <c r="F1017" s="81"/>
      <c r="G1017" s="91">
        <f t="shared" si="177"/>
        <v>0</v>
      </c>
      <c r="H1017" s="85"/>
      <c r="I1017" s="81"/>
      <c r="J1017" s="95">
        <f t="shared" si="178"/>
        <v>0</v>
      </c>
    </row>
    <row r="1018" spans="2:10" s="17" customFormat="1" ht="15">
      <c r="B1018" s="15" t="s">
        <v>92</v>
      </c>
      <c r="C1018" s="69" t="s">
        <v>83</v>
      </c>
      <c r="D1018" s="14" t="s">
        <v>108</v>
      </c>
      <c r="E1018" s="109"/>
      <c r="F1018" s="81"/>
      <c r="G1018" s="91">
        <f t="shared" si="177"/>
        <v>0</v>
      </c>
      <c r="H1018" s="85"/>
      <c r="I1018" s="81"/>
      <c r="J1018" s="95">
        <f t="shared" si="178"/>
        <v>0</v>
      </c>
    </row>
    <row r="1019" spans="2:10" s="17" customFormat="1" ht="15">
      <c r="B1019" s="15" t="s">
        <v>93</v>
      </c>
      <c r="C1019" s="69" t="s">
        <v>140</v>
      </c>
      <c r="D1019" s="14" t="s">
        <v>108</v>
      </c>
      <c r="E1019" s="109"/>
      <c r="F1019" s="81"/>
      <c r="G1019" s="91">
        <f t="shared" si="177"/>
        <v>0</v>
      </c>
      <c r="H1019" s="85"/>
      <c r="I1019" s="81"/>
      <c r="J1019" s="95">
        <f t="shared" si="178"/>
        <v>0</v>
      </c>
    </row>
    <row r="1020" spans="2:10" s="11" customFormat="1" ht="15">
      <c r="B1020" s="15"/>
      <c r="C1020" s="74"/>
      <c r="D1020" s="14"/>
      <c r="E1020" s="109"/>
      <c r="F1020" s="81"/>
      <c r="G1020" s="91"/>
      <c r="H1020" s="85"/>
      <c r="I1020" s="81"/>
      <c r="J1020" s="95"/>
    </row>
    <row r="1021" spans="2:10" s="11" customFormat="1" ht="15.75">
      <c r="B1021" s="61">
        <v>3</v>
      </c>
      <c r="C1021" s="72" t="s">
        <v>96</v>
      </c>
      <c r="D1021" s="62"/>
      <c r="E1021" s="111"/>
      <c r="F1021" s="79"/>
      <c r="G1021" s="90"/>
      <c r="H1021" s="83"/>
      <c r="I1021" s="79"/>
      <c r="J1021" s="97"/>
    </row>
    <row r="1022" spans="2:10" s="11" customFormat="1" ht="15.75">
      <c r="B1022" s="32" t="s">
        <v>10</v>
      </c>
      <c r="C1022" s="73" t="s">
        <v>97</v>
      </c>
      <c r="D1022" s="14"/>
      <c r="E1022" s="109"/>
      <c r="F1022" s="81"/>
      <c r="G1022" s="91"/>
      <c r="H1022" s="85"/>
      <c r="I1022" s="81"/>
      <c r="J1022" s="95"/>
    </row>
    <row r="1023" spans="2:10" s="12" customFormat="1" ht="15.75">
      <c r="B1023" s="15" t="s">
        <v>26</v>
      </c>
      <c r="C1023" s="69" t="s">
        <v>84</v>
      </c>
      <c r="D1023" s="14" t="s">
        <v>108</v>
      </c>
      <c r="E1023" s="109"/>
      <c r="F1023" s="81"/>
      <c r="G1023" s="91">
        <f t="shared" ref="G1023:G1027" si="179">E1023*F1023</f>
        <v>0</v>
      </c>
      <c r="H1023" s="85"/>
      <c r="I1023" s="81"/>
      <c r="J1023" s="95">
        <f t="shared" ref="J1023:J1027" si="180">H1023*I1023</f>
        <v>0</v>
      </c>
    </row>
    <row r="1024" spans="2:10" s="11" customFormat="1" ht="15">
      <c r="B1024" s="15" t="s">
        <v>27</v>
      </c>
      <c r="C1024" s="69" t="s">
        <v>85</v>
      </c>
      <c r="D1024" s="14" t="s">
        <v>108</v>
      </c>
      <c r="E1024" s="109"/>
      <c r="F1024" s="81"/>
      <c r="G1024" s="91">
        <f t="shared" si="179"/>
        <v>0</v>
      </c>
      <c r="H1024" s="85"/>
      <c r="I1024" s="81"/>
      <c r="J1024" s="95">
        <f t="shared" si="180"/>
        <v>0</v>
      </c>
    </row>
    <row r="1025" spans="2:10" s="11" customFormat="1" ht="15">
      <c r="B1025" s="15" t="s">
        <v>98</v>
      </c>
      <c r="C1025" s="69" t="s">
        <v>86</v>
      </c>
      <c r="D1025" s="14" t="s">
        <v>108</v>
      </c>
      <c r="E1025" s="109"/>
      <c r="F1025" s="81"/>
      <c r="G1025" s="91">
        <f t="shared" si="179"/>
        <v>0</v>
      </c>
      <c r="H1025" s="85"/>
      <c r="I1025" s="81"/>
      <c r="J1025" s="95">
        <f t="shared" si="180"/>
        <v>0</v>
      </c>
    </row>
    <row r="1026" spans="2:10" s="11" customFormat="1" ht="15">
      <c r="B1026" s="15" t="s">
        <v>99</v>
      </c>
      <c r="C1026" s="69" t="s">
        <v>210</v>
      </c>
      <c r="D1026" s="14" t="s">
        <v>108</v>
      </c>
      <c r="E1026" s="109"/>
      <c r="F1026" s="81"/>
      <c r="G1026" s="91">
        <f t="shared" si="179"/>
        <v>0</v>
      </c>
      <c r="H1026" s="85"/>
      <c r="I1026" s="81"/>
      <c r="J1026" s="95">
        <f t="shared" si="180"/>
        <v>0</v>
      </c>
    </row>
    <row r="1027" spans="2:10" s="11" customFormat="1" ht="15">
      <c r="B1027" s="15" t="s">
        <v>209</v>
      </c>
      <c r="C1027" s="69" t="s">
        <v>232</v>
      </c>
      <c r="D1027" s="14" t="s">
        <v>108</v>
      </c>
      <c r="E1027" s="109"/>
      <c r="F1027" s="81"/>
      <c r="G1027" s="91">
        <f t="shared" si="179"/>
        <v>0</v>
      </c>
      <c r="H1027" s="85"/>
      <c r="I1027" s="81"/>
      <c r="J1027" s="95">
        <f t="shared" si="180"/>
        <v>0</v>
      </c>
    </row>
    <row r="1028" spans="2:10" s="11" customFormat="1" ht="15">
      <c r="B1028" s="15"/>
      <c r="C1028" s="75"/>
      <c r="D1028" s="14"/>
      <c r="E1028" s="109"/>
      <c r="F1028" s="81"/>
      <c r="G1028" s="91"/>
      <c r="H1028" s="85"/>
      <c r="I1028" s="81"/>
      <c r="J1028" s="95"/>
    </row>
    <row r="1029" spans="2:10" s="11" customFormat="1" ht="15.75">
      <c r="B1029" s="61">
        <v>4</v>
      </c>
      <c r="C1029" s="76" t="s">
        <v>28</v>
      </c>
      <c r="D1029" s="62"/>
      <c r="E1029" s="111"/>
      <c r="F1029" s="79"/>
      <c r="G1029" s="90"/>
      <c r="H1029" s="83"/>
      <c r="I1029" s="79"/>
      <c r="J1029" s="97"/>
    </row>
    <row r="1030" spans="2:10" s="11" customFormat="1" ht="15">
      <c r="B1030" s="15" t="s">
        <v>11</v>
      </c>
      <c r="C1030" s="69" t="s">
        <v>100</v>
      </c>
      <c r="D1030" s="14" t="s">
        <v>108</v>
      </c>
      <c r="E1030" s="109"/>
      <c r="F1030" s="81"/>
      <c r="G1030" s="91">
        <f t="shared" ref="G1030:G1032" si="181">E1030*F1030</f>
        <v>0</v>
      </c>
      <c r="H1030" s="85"/>
      <c r="I1030" s="81"/>
      <c r="J1030" s="95">
        <f t="shared" ref="J1030:J1032" si="182">H1030*I1030</f>
        <v>0</v>
      </c>
    </row>
    <row r="1031" spans="2:10" s="11" customFormat="1" ht="15">
      <c r="B1031" s="15" t="s">
        <v>12</v>
      </c>
      <c r="C1031" s="69" t="s">
        <v>102</v>
      </c>
      <c r="D1031" s="14" t="s">
        <v>108</v>
      </c>
      <c r="E1031" s="109"/>
      <c r="F1031" s="81"/>
      <c r="G1031" s="91">
        <f t="shared" si="181"/>
        <v>0</v>
      </c>
      <c r="H1031" s="85"/>
      <c r="I1031" s="81"/>
      <c r="J1031" s="95">
        <f t="shared" si="182"/>
        <v>0</v>
      </c>
    </row>
    <row r="1032" spans="2:10" s="11" customFormat="1" ht="15">
      <c r="B1032" s="15" t="s">
        <v>101</v>
      </c>
      <c r="C1032" s="69" t="s">
        <v>103</v>
      </c>
      <c r="D1032" s="14" t="s">
        <v>108</v>
      </c>
      <c r="E1032" s="109"/>
      <c r="F1032" s="81"/>
      <c r="G1032" s="91">
        <f t="shared" si="181"/>
        <v>0</v>
      </c>
      <c r="H1032" s="85"/>
      <c r="I1032" s="81"/>
      <c r="J1032" s="95">
        <f t="shared" si="182"/>
        <v>0</v>
      </c>
    </row>
    <row r="1033" spans="2:10" s="11" customFormat="1" ht="15">
      <c r="B1033" s="15"/>
      <c r="C1033" s="69"/>
      <c r="D1033" s="14"/>
      <c r="E1033" s="109"/>
      <c r="F1033" s="81"/>
      <c r="G1033" s="91"/>
      <c r="H1033" s="85"/>
      <c r="I1033" s="81"/>
      <c r="J1033" s="95"/>
    </row>
    <row r="1034" spans="2:10" s="11" customFormat="1" ht="15.75">
      <c r="B1034" s="61">
        <v>5</v>
      </c>
      <c r="C1034" s="72" t="s">
        <v>29</v>
      </c>
      <c r="D1034" s="62"/>
      <c r="E1034" s="111"/>
      <c r="F1034" s="79"/>
      <c r="G1034" s="90"/>
      <c r="H1034" s="83"/>
      <c r="I1034" s="79"/>
      <c r="J1034" s="97"/>
    </row>
    <row r="1035" spans="2:10" s="11" customFormat="1" ht="15">
      <c r="B1035" s="15" t="s">
        <v>14</v>
      </c>
      <c r="C1035" s="69" t="s">
        <v>13</v>
      </c>
      <c r="D1035" s="14" t="s">
        <v>108</v>
      </c>
      <c r="E1035" s="109"/>
      <c r="F1035" s="81"/>
      <c r="G1035" s="91">
        <f t="shared" ref="G1035:G1037" si="183">E1035*F1035</f>
        <v>0</v>
      </c>
      <c r="H1035" s="85"/>
      <c r="I1035" s="81"/>
      <c r="J1035" s="95">
        <f t="shared" ref="J1035:J1037" si="184">H1035*I1035</f>
        <v>0</v>
      </c>
    </row>
    <row r="1036" spans="2:10" s="11" customFormat="1" ht="15">
      <c r="B1036" s="15" t="s">
        <v>30</v>
      </c>
      <c r="C1036" s="69" t="s">
        <v>194</v>
      </c>
      <c r="D1036" s="14" t="s">
        <v>108</v>
      </c>
      <c r="E1036" s="109"/>
      <c r="F1036" s="81"/>
      <c r="G1036" s="91">
        <f t="shared" si="183"/>
        <v>0</v>
      </c>
      <c r="H1036" s="85"/>
      <c r="I1036" s="81"/>
      <c r="J1036" s="95">
        <f t="shared" si="184"/>
        <v>0</v>
      </c>
    </row>
    <row r="1037" spans="2:10" s="11" customFormat="1" ht="15">
      <c r="B1037" s="15" t="s">
        <v>95</v>
      </c>
      <c r="C1037" s="69" t="s">
        <v>195</v>
      </c>
      <c r="D1037" s="14" t="s">
        <v>108</v>
      </c>
      <c r="E1037" s="109"/>
      <c r="F1037" s="81"/>
      <c r="G1037" s="91">
        <f t="shared" si="183"/>
        <v>0</v>
      </c>
      <c r="H1037" s="85"/>
      <c r="I1037" s="81"/>
      <c r="J1037" s="95">
        <f t="shared" si="184"/>
        <v>0</v>
      </c>
    </row>
    <row r="1038" spans="2:10" s="11" customFormat="1" ht="15.75" thickBot="1">
      <c r="B1038" s="49"/>
      <c r="C1038" s="78"/>
      <c r="D1038" s="114"/>
      <c r="E1038" s="112"/>
      <c r="F1038" s="89"/>
      <c r="G1038" s="93"/>
      <c r="H1038" s="88"/>
      <c r="I1038" s="89"/>
      <c r="J1038" s="98"/>
    </row>
    <row r="1039" spans="2:10" ht="16.5" thickBot="1">
      <c r="B1039" s="19"/>
      <c r="C1039" s="50" t="str">
        <f>CONCATENATE("TOTAL PRECIO ",C1001)</f>
        <v>TOTAL PRECIO ESTACIÓN ALCÁNTARA</v>
      </c>
      <c r="D1039" s="222"/>
      <c r="E1039" s="223"/>
      <c r="F1039" s="223"/>
      <c r="G1039" s="115">
        <f>SUM(G1004:G1038)</f>
        <v>0</v>
      </c>
      <c r="H1039" s="222"/>
      <c r="I1039" s="223"/>
      <c r="J1039" s="116">
        <f>SUM(J1004:J1038)</f>
        <v>0</v>
      </c>
    </row>
    <row r="1040" spans="2:10" ht="15">
      <c r="B1040" s="17"/>
      <c r="C1040" s="46"/>
      <c r="D1040" s="17"/>
      <c r="E1040" s="11"/>
      <c r="F1040" s="11"/>
      <c r="G1040" s="11"/>
      <c r="H1040" s="11"/>
      <c r="I1040" s="11"/>
      <c r="J1040" s="11"/>
    </row>
    <row r="1041" spans="2:10" ht="15.75">
      <c r="B1041" s="230" t="s">
        <v>3</v>
      </c>
      <c r="C1041" s="230"/>
      <c r="D1041" s="235"/>
      <c r="E1041" s="235"/>
      <c r="F1041" s="225"/>
      <c r="G1041" s="225"/>
      <c r="I1041" s="225"/>
      <c r="J1041" s="225"/>
    </row>
    <row r="1042" spans="2:10" ht="15.75">
      <c r="B1042" s="230" t="s">
        <v>4</v>
      </c>
      <c r="C1042" s="230"/>
      <c r="D1042" s="230"/>
      <c r="E1042" s="230"/>
      <c r="F1042" s="225"/>
      <c r="G1042" s="225"/>
      <c r="I1042" s="225"/>
      <c r="J1042" s="225"/>
    </row>
    <row r="1043" spans="2:10" ht="15.75">
      <c r="B1043" s="230" t="s">
        <v>5</v>
      </c>
      <c r="C1043" s="230"/>
      <c r="D1043" s="231"/>
      <c r="E1043" s="231"/>
      <c r="F1043" s="226"/>
      <c r="G1043" s="226"/>
      <c r="I1043" s="226"/>
      <c r="J1043" s="226"/>
    </row>
    <row r="1046" spans="2:10" ht="16.5" thickBot="1">
      <c r="B1046" s="24"/>
      <c r="C1046" s="66" t="s">
        <v>231</v>
      </c>
      <c r="D1046" s="22"/>
      <c r="E1046" s="24"/>
      <c r="F1046" s="25"/>
      <c r="G1046" s="25"/>
      <c r="H1046" s="24"/>
      <c r="I1046" s="25"/>
      <c r="J1046" s="25"/>
    </row>
    <row r="1047" spans="2:10" s="12" customFormat="1" ht="21.75" customHeight="1" thickBot="1">
      <c r="B1047" s="52" t="s">
        <v>0</v>
      </c>
      <c r="C1047" s="232" t="s">
        <v>1</v>
      </c>
      <c r="D1047" s="232" t="s">
        <v>2</v>
      </c>
      <c r="E1047" s="227" t="s">
        <v>113</v>
      </c>
      <c r="F1047" s="228"/>
      <c r="G1047" s="234"/>
      <c r="H1047" s="227" t="s">
        <v>116</v>
      </c>
      <c r="I1047" s="228"/>
      <c r="J1047" s="229"/>
    </row>
    <row r="1048" spans="2:10" s="12" customFormat="1" ht="32.25" thickBot="1">
      <c r="B1048" s="53" t="s">
        <v>49</v>
      </c>
      <c r="C1048" s="233"/>
      <c r="D1048" s="233"/>
      <c r="E1048" s="128" t="s">
        <v>109</v>
      </c>
      <c r="F1048" s="129" t="s">
        <v>111</v>
      </c>
      <c r="G1048" s="130" t="s">
        <v>112</v>
      </c>
      <c r="H1048" s="131" t="s">
        <v>109</v>
      </c>
      <c r="I1048" s="129" t="s">
        <v>114</v>
      </c>
      <c r="J1048" s="132" t="s">
        <v>115</v>
      </c>
    </row>
    <row r="1049" spans="2:10" s="12" customFormat="1" ht="15.75">
      <c r="B1049" s="63">
        <v>1</v>
      </c>
      <c r="C1049" s="68" t="s">
        <v>22</v>
      </c>
      <c r="D1049" s="60"/>
      <c r="E1049" s="108"/>
      <c r="F1049" s="100"/>
      <c r="G1049" s="101"/>
      <c r="H1049" s="99"/>
      <c r="I1049" s="100"/>
      <c r="J1049" s="102"/>
    </row>
    <row r="1050" spans="2:10" s="12" customFormat="1" ht="15.75">
      <c r="B1050" s="15" t="s">
        <v>23</v>
      </c>
      <c r="C1050" s="69" t="s">
        <v>207</v>
      </c>
      <c r="D1050" s="14" t="s">
        <v>108</v>
      </c>
      <c r="E1050" s="109"/>
      <c r="F1050" s="80"/>
      <c r="G1050" s="91">
        <f>E1050*F1050</f>
        <v>0</v>
      </c>
      <c r="H1050" s="85"/>
      <c r="I1050" s="94"/>
      <c r="J1050" s="95">
        <f>H1050*I1050</f>
        <v>0</v>
      </c>
    </row>
    <row r="1051" spans="2:10" s="12" customFormat="1" ht="15.75">
      <c r="B1051" s="15" t="s">
        <v>110</v>
      </c>
      <c r="C1051" s="69" t="s">
        <v>208</v>
      </c>
      <c r="D1051" s="14" t="s">
        <v>108</v>
      </c>
      <c r="E1051" s="109"/>
      <c r="F1051" s="80"/>
      <c r="G1051" s="91">
        <f>E1051*F1051</f>
        <v>0</v>
      </c>
      <c r="H1051" s="85"/>
      <c r="I1051" s="94"/>
      <c r="J1051" s="95">
        <f>H1051*I1051</f>
        <v>0</v>
      </c>
    </row>
    <row r="1052" spans="2:10" s="12" customFormat="1" ht="15.75">
      <c r="B1052" s="15" t="s">
        <v>117</v>
      </c>
      <c r="C1052" s="70" t="s">
        <v>197</v>
      </c>
      <c r="D1052" s="14" t="s">
        <v>108</v>
      </c>
      <c r="E1052" s="109"/>
      <c r="F1052" s="80"/>
      <c r="G1052" s="91">
        <f>E1052*F1052</f>
        <v>0</v>
      </c>
      <c r="H1052" s="85"/>
      <c r="I1052" s="80"/>
      <c r="J1052" s="95">
        <f>H1052*I1052</f>
        <v>0</v>
      </c>
    </row>
    <row r="1053" spans="2:10" s="12" customFormat="1" ht="15.75" customHeight="1">
      <c r="B1053" s="32"/>
      <c r="C1053" s="71"/>
      <c r="D1053" s="14"/>
      <c r="E1053" s="109"/>
      <c r="F1053" s="81"/>
      <c r="G1053" s="91"/>
      <c r="H1053" s="85"/>
      <c r="I1053" s="81"/>
      <c r="J1053" s="95"/>
    </row>
    <row r="1054" spans="2:10" s="12" customFormat="1" ht="15.75">
      <c r="B1054" s="61">
        <v>2</v>
      </c>
      <c r="C1054" s="72" t="s">
        <v>15</v>
      </c>
      <c r="D1054" s="62"/>
      <c r="E1054" s="111"/>
      <c r="F1054" s="79"/>
      <c r="G1054" s="90"/>
      <c r="H1054" s="83"/>
      <c r="I1054" s="79"/>
      <c r="J1054" s="97"/>
    </row>
    <row r="1055" spans="2:10" s="16" customFormat="1" ht="15.75">
      <c r="B1055" s="32" t="s">
        <v>8</v>
      </c>
      <c r="C1055" s="73" t="s">
        <v>87</v>
      </c>
      <c r="D1055" s="14"/>
      <c r="E1055" s="109"/>
      <c r="F1055" s="81"/>
      <c r="G1055" s="91"/>
      <c r="H1055" s="85"/>
      <c r="I1055" s="81"/>
      <c r="J1055" s="95"/>
    </row>
    <row r="1056" spans="2:10" s="11" customFormat="1" ht="15">
      <c r="B1056" s="15" t="s">
        <v>24</v>
      </c>
      <c r="C1056" s="69" t="s">
        <v>129</v>
      </c>
      <c r="D1056" s="14" t="s">
        <v>108</v>
      </c>
      <c r="E1056" s="109"/>
      <c r="F1056" s="81"/>
      <c r="G1056" s="91">
        <f t="shared" ref="G1056:G1064" si="185">E1056*F1056</f>
        <v>0</v>
      </c>
      <c r="H1056" s="85"/>
      <c r="I1056" s="81"/>
      <c r="J1056" s="95">
        <f t="shared" ref="J1056:J1064" si="186">H1056*I1056</f>
        <v>0</v>
      </c>
    </row>
    <row r="1057" spans="2:10" s="11" customFormat="1" ht="15">
      <c r="B1057" s="15" t="s">
        <v>25</v>
      </c>
      <c r="C1057" s="69" t="s">
        <v>130</v>
      </c>
      <c r="D1057" s="14" t="s">
        <v>108</v>
      </c>
      <c r="E1057" s="109"/>
      <c r="F1057" s="81"/>
      <c r="G1057" s="91">
        <f t="shared" si="185"/>
        <v>0</v>
      </c>
      <c r="H1057" s="85"/>
      <c r="I1057" s="81"/>
      <c r="J1057" s="95">
        <f t="shared" si="186"/>
        <v>0</v>
      </c>
    </row>
    <row r="1058" spans="2:10" s="17" customFormat="1" ht="15">
      <c r="B1058" s="15" t="s">
        <v>106</v>
      </c>
      <c r="C1058" s="69" t="s">
        <v>80</v>
      </c>
      <c r="D1058" s="14" t="s">
        <v>108</v>
      </c>
      <c r="E1058" s="109"/>
      <c r="F1058" s="81"/>
      <c r="G1058" s="91">
        <f t="shared" si="185"/>
        <v>0</v>
      </c>
      <c r="H1058" s="85"/>
      <c r="I1058" s="81"/>
      <c r="J1058" s="95">
        <f t="shared" si="186"/>
        <v>0</v>
      </c>
    </row>
    <row r="1059" spans="2:10" s="17" customFormat="1" ht="15">
      <c r="B1059" s="15" t="s">
        <v>88</v>
      </c>
      <c r="C1059" s="69" t="s">
        <v>82</v>
      </c>
      <c r="D1059" s="14" t="s">
        <v>108</v>
      </c>
      <c r="E1059" s="109"/>
      <c r="F1059" s="81"/>
      <c r="G1059" s="91">
        <f t="shared" si="185"/>
        <v>0</v>
      </c>
      <c r="H1059" s="85"/>
      <c r="I1059" s="81"/>
      <c r="J1059" s="95">
        <f t="shared" si="186"/>
        <v>0</v>
      </c>
    </row>
    <row r="1060" spans="2:10" s="17" customFormat="1" ht="15">
      <c r="B1060" s="15" t="s">
        <v>89</v>
      </c>
      <c r="C1060" s="69" t="s">
        <v>81</v>
      </c>
      <c r="D1060" s="14" t="s">
        <v>108</v>
      </c>
      <c r="E1060" s="109"/>
      <c r="F1060" s="81"/>
      <c r="G1060" s="91">
        <f t="shared" si="185"/>
        <v>0</v>
      </c>
      <c r="H1060" s="85"/>
      <c r="I1060" s="81"/>
      <c r="J1060" s="95">
        <f t="shared" si="186"/>
        <v>0</v>
      </c>
    </row>
    <row r="1061" spans="2:10" s="17" customFormat="1" ht="15">
      <c r="B1061" s="15" t="s">
        <v>90</v>
      </c>
      <c r="C1061" s="69" t="s">
        <v>127</v>
      </c>
      <c r="D1061" s="14" t="s">
        <v>108</v>
      </c>
      <c r="E1061" s="109"/>
      <c r="F1061" s="81"/>
      <c r="G1061" s="91">
        <f t="shared" si="185"/>
        <v>0</v>
      </c>
      <c r="H1061" s="85"/>
      <c r="I1061" s="81"/>
      <c r="J1061" s="95">
        <f t="shared" si="186"/>
        <v>0</v>
      </c>
    </row>
    <row r="1062" spans="2:10" s="17" customFormat="1" ht="15">
      <c r="B1062" s="15" t="s">
        <v>91</v>
      </c>
      <c r="C1062" s="69" t="s">
        <v>126</v>
      </c>
      <c r="D1062" s="14" t="s">
        <v>108</v>
      </c>
      <c r="E1062" s="109"/>
      <c r="F1062" s="81"/>
      <c r="G1062" s="91">
        <f t="shared" si="185"/>
        <v>0</v>
      </c>
      <c r="H1062" s="85"/>
      <c r="I1062" s="81"/>
      <c r="J1062" s="95">
        <f t="shared" si="186"/>
        <v>0</v>
      </c>
    </row>
    <row r="1063" spans="2:10" s="17" customFormat="1" ht="15">
      <c r="B1063" s="15" t="s">
        <v>92</v>
      </c>
      <c r="C1063" s="69" t="s">
        <v>83</v>
      </c>
      <c r="D1063" s="14" t="s">
        <v>108</v>
      </c>
      <c r="E1063" s="109"/>
      <c r="F1063" s="81"/>
      <c r="G1063" s="91">
        <f t="shared" si="185"/>
        <v>0</v>
      </c>
      <c r="H1063" s="85"/>
      <c r="I1063" s="81"/>
      <c r="J1063" s="95">
        <f t="shared" si="186"/>
        <v>0</v>
      </c>
    </row>
    <row r="1064" spans="2:10" s="17" customFormat="1" ht="15">
      <c r="B1064" s="15" t="s">
        <v>93</v>
      </c>
      <c r="C1064" s="69" t="s">
        <v>140</v>
      </c>
      <c r="D1064" s="14" t="s">
        <v>108</v>
      </c>
      <c r="E1064" s="109"/>
      <c r="F1064" s="81"/>
      <c r="G1064" s="91">
        <f t="shared" si="185"/>
        <v>0</v>
      </c>
      <c r="H1064" s="85"/>
      <c r="I1064" s="81"/>
      <c r="J1064" s="95">
        <f t="shared" si="186"/>
        <v>0</v>
      </c>
    </row>
    <row r="1065" spans="2:10" s="11" customFormat="1" ht="15">
      <c r="B1065" s="15"/>
      <c r="C1065" s="74"/>
      <c r="D1065" s="14"/>
      <c r="E1065" s="109"/>
      <c r="F1065" s="81"/>
      <c r="G1065" s="91"/>
      <c r="H1065" s="85"/>
      <c r="I1065" s="81"/>
      <c r="J1065" s="95"/>
    </row>
    <row r="1066" spans="2:10" s="11" customFormat="1" ht="15.75">
      <c r="B1066" s="61">
        <v>3</v>
      </c>
      <c r="C1066" s="72" t="s">
        <v>96</v>
      </c>
      <c r="D1066" s="62"/>
      <c r="E1066" s="111"/>
      <c r="F1066" s="79"/>
      <c r="G1066" s="90"/>
      <c r="H1066" s="83"/>
      <c r="I1066" s="79"/>
      <c r="J1066" s="97"/>
    </row>
    <row r="1067" spans="2:10" s="11" customFormat="1" ht="15.75">
      <c r="B1067" s="32" t="s">
        <v>10</v>
      </c>
      <c r="C1067" s="73" t="s">
        <v>97</v>
      </c>
      <c r="D1067" s="14"/>
      <c r="E1067" s="109"/>
      <c r="F1067" s="81"/>
      <c r="G1067" s="91"/>
      <c r="H1067" s="85"/>
      <c r="I1067" s="81"/>
      <c r="J1067" s="95"/>
    </row>
    <row r="1068" spans="2:10" s="12" customFormat="1" ht="15.75">
      <c r="B1068" s="15" t="s">
        <v>26</v>
      </c>
      <c r="C1068" s="69" t="s">
        <v>84</v>
      </c>
      <c r="D1068" s="14" t="s">
        <v>108</v>
      </c>
      <c r="E1068" s="109"/>
      <c r="F1068" s="81"/>
      <c r="G1068" s="91">
        <f t="shared" ref="G1068:G1072" si="187">E1068*F1068</f>
        <v>0</v>
      </c>
      <c r="H1068" s="85"/>
      <c r="I1068" s="81"/>
      <c r="J1068" s="95">
        <f t="shared" ref="J1068:J1072" si="188">H1068*I1068</f>
        <v>0</v>
      </c>
    </row>
    <row r="1069" spans="2:10" s="11" customFormat="1" ht="15">
      <c r="B1069" s="15" t="s">
        <v>27</v>
      </c>
      <c r="C1069" s="69" t="s">
        <v>85</v>
      </c>
      <c r="D1069" s="14" t="s">
        <v>108</v>
      </c>
      <c r="E1069" s="109"/>
      <c r="F1069" s="81"/>
      <c r="G1069" s="91">
        <f t="shared" si="187"/>
        <v>0</v>
      </c>
      <c r="H1069" s="85"/>
      <c r="I1069" s="81"/>
      <c r="J1069" s="95">
        <f t="shared" si="188"/>
        <v>0</v>
      </c>
    </row>
    <row r="1070" spans="2:10" s="11" customFormat="1" ht="15">
      <c r="B1070" s="15" t="s">
        <v>98</v>
      </c>
      <c r="C1070" s="69" t="s">
        <v>86</v>
      </c>
      <c r="D1070" s="14" t="s">
        <v>108</v>
      </c>
      <c r="E1070" s="109"/>
      <c r="F1070" s="81"/>
      <c r="G1070" s="91">
        <f t="shared" si="187"/>
        <v>0</v>
      </c>
      <c r="H1070" s="85"/>
      <c r="I1070" s="81"/>
      <c r="J1070" s="95">
        <f t="shared" si="188"/>
        <v>0</v>
      </c>
    </row>
    <row r="1071" spans="2:10" s="11" customFormat="1" ht="15">
      <c r="B1071" s="15" t="s">
        <v>99</v>
      </c>
      <c r="C1071" s="69" t="s">
        <v>210</v>
      </c>
      <c r="D1071" s="14" t="s">
        <v>108</v>
      </c>
      <c r="E1071" s="109"/>
      <c r="F1071" s="81"/>
      <c r="G1071" s="91">
        <f t="shared" si="187"/>
        <v>0</v>
      </c>
      <c r="H1071" s="85"/>
      <c r="I1071" s="81"/>
      <c r="J1071" s="95">
        <f t="shared" si="188"/>
        <v>0</v>
      </c>
    </row>
    <row r="1072" spans="2:10" s="11" customFormat="1" ht="15">
      <c r="B1072" s="15" t="s">
        <v>209</v>
      </c>
      <c r="C1072" s="69" t="s">
        <v>232</v>
      </c>
      <c r="D1072" s="14" t="s">
        <v>108</v>
      </c>
      <c r="E1072" s="109"/>
      <c r="F1072" s="81"/>
      <c r="G1072" s="91">
        <f t="shared" si="187"/>
        <v>0</v>
      </c>
      <c r="H1072" s="85"/>
      <c r="I1072" s="81"/>
      <c r="J1072" s="95">
        <f t="shared" si="188"/>
        <v>0</v>
      </c>
    </row>
    <row r="1073" spans="2:10" s="11" customFormat="1" ht="15">
      <c r="B1073" s="15"/>
      <c r="C1073" s="75"/>
      <c r="D1073" s="14"/>
      <c r="E1073" s="109"/>
      <c r="F1073" s="81"/>
      <c r="G1073" s="91"/>
      <c r="H1073" s="85"/>
      <c r="I1073" s="81"/>
      <c r="J1073" s="95"/>
    </row>
    <row r="1074" spans="2:10" s="11" customFormat="1" ht="15.75">
      <c r="B1074" s="61">
        <v>4</v>
      </c>
      <c r="C1074" s="76" t="s">
        <v>28</v>
      </c>
      <c r="D1074" s="62"/>
      <c r="E1074" s="111"/>
      <c r="F1074" s="79"/>
      <c r="G1074" s="90"/>
      <c r="H1074" s="83"/>
      <c r="I1074" s="79"/>
      <c r="J1074" s="97"/>
    </row>
    <row r="1075" spans="2:10" s="11" customFormat="1" ht="15">
      <c r="B1075" s="15" t="s">
        <v>11</v>
      </c>
      <c r="C1075" s="69" t="s">
        <v>100</v>
      </c>
      <c r="D1075" s="14" t="s">
        <v>108</v>
      </c>
      <c r="E1075" s="109"/>
      <c r="F1075" s="81"/>
      <c r="G1075" s="91">
        <f t="shared" ref="G1075:G1077" si="189">E1075*F1075</f>
        <v>0</v>
      </c>
      <c r="H1075" s="85"/>
      <c r="I1075" s="81"/>
      <c r="J1075" s="95">
        <f t="shared" ref="J1075:J1077" si="190">H1075*I1075</f>
        <v>0</v>
      </c>
    </row>
    <row r="1076" spans="2:10" s="11" customFormat="1" ht="15">
      <c r="B1076" s="15" t="s">
        <v>12</v>
      </c>
      <c r="C1076" s="69" t="s">
        <v>102</v>
      </c>
      <c r="D1076" s="14" t="s">
        <v>108</v>
      </c>
      <c r="E1076" s="109"/>
      <c r="F1076" s="81"/>
      <c r="G1076" s="91">
        <f t="shared" si="189"/>
        <v>0</v>
      </c>
      <c r="H1076" s="85"/>
      <c r="I1076" s="81"/>
      <c r="J1076" s="95">
        <f t="shared" si="190"/>
        <v>0</v>
      </c>
    </row>
    <row r="1077" spans="2:10" s="11" customFormat="1" ht="15">
      <c r="B1077" s="15" t="s">
        <v>101</v>
      </c>
      <c r="C1077" s="69" t="s">
        <v>103</v>
      </c>
      <c r="D1077" s="14" t="s">
        <v>108</v>
      </c>
      <c r="E1077" s="109"/>
      <c r="F1077" s="81"/>
      <c r="G1077" s="91">
        <f t="shared" si="189"/>
        <v>0</v>
      </c>
      <c r="H1077" s="85"/>
      <c r="I1077" s="81"/>
      <c r="J1077" s="95">
        <f t="shared" si="190"/>
        <v>0</v>
      </c>
    </row>
    <row r="1078" spans="2:10" s="11" customFormat="1" ht="15">
      <c r="B1078" s="15"/>
      <c r="C1078" s="69"/>
      <c r="D1078" s="14"/>
      <c r="E1078" s="109"/>
      <c r="F1078" s="81"/>
      <c r="G1078" s="91"/>
      <c r="H1078" s="85"/>
      <c r="I1078" s="81"/>
      <c r="J1078" s="95"/>
    </row>
    <row r="1079" spans="2:10" s="11" customFormat="1" ht="15.75">
      <c r="B1079" s="61">
        <v>5</v>
      </c>
      <c r="C1079" s="72" t="s">
        <v>29</v>
      </c>
      <c r="D1079" s="62"/>
      <c r="E1079" s="111"/>
      <c r="F1079" s="79"/>
      <c r="G1079" s="90"/>
      <c r="H1079" s="83"/>
      <c r="I1079" s="79"/>
      <c r="J1079" s="97"/>
    </row>
    <row r="1080" spans="2:10" s="11" customFormat="1" ht="15">
      <c r="B1080" s="15" t="s">
        <v>14</v>
      </c>
      <c r="C1080" s="69" t="s">
        <v>13</v>
      </c>
      <c r="D1080" s="14" t="s">
        <v>108</v>
      </c>
      <c r="E1080" s="109"/>
      <c r="F1080" s="81"/>
      <c r="G1080" s="91">
        <f t="shared" ref="G1080:G1082" si="191">E1080*F1080</f>
        <v>0</v>
      </c>
      <c r="H1080" s="85"/>
      <c r="I1080" s="81"/>
      <c r="J1080" s="95">
        <f t="shared" ref="J1080:J1082" si="192">H1080*I1080</f>
        <v>0</v>
      </c>
    </row>
    <row r="1081" spans="2:10" s="11" customFormat="1" ht="15">
      <c r="B1081" s="15" t="s">
        <v>30</v>
      </c>
      <c r="C1081" s="69" t="s">
        <v>194</v>
      </c>
      <c r="D1081" s="14" t="s">
        <v>108</v>
      </c>
      <c r="E1081" s="109"/>
      <c r="F1081" s="81"/>
      <c r="G1081" s="91">
        <f t="shared" si="191"/>
        <v>0</v>
      </c>
      <c r="H1081" s="85"/>
      <c r="I1081" s="81"/>
      <c r="J1081" s="95">
        <f t="shared" si="192"/>
        <v>0</v>
      </c>
    </row>
    <row r="1082" spans="2:10" s="11" customFormat="1" ht="15">
      <c r="B1082" s="15" t="s">
        <v>95</v>
      </c>
      <c r="C1082" s="69" t="s">
        <v>195</v>
      </c>
      <c r="D1082" s="14" t="s">
        <v>108</v>
      </c>
      <c r="E1082" s="109"/>
      <c r="F1082" s="81"/>
      <c r="G1082" s="91">
        <f t="shared" si="191"/>
        <v>0</v>
      </c>
      <c r="H1082" s="85"/>
      <c r="I1082" s="81"/>
      <c r="J1082" s="95">
        <f t="shared" si="192"/>
        <v>0</v>
      </c>
    </row>
    <row r="1083" spans="2:10" s="11" customFormat="1" ht="15.75" thickBot="1">
      <c r="B1083" s="49"/>
      <c r="C1083" s="78"/>
      <c r="D1083" s="114"/>
      <c r="E1083" s="112"/>
      <c r="F1083" s="89"/>
      <c r="G1083" s="93"/>
      <c r="H1083" s="88"/>
      <c r="I1083" s="89"/>
      <c r="J1083" s="98"/>
    </row>
    <row r="1084" spans="2:10" ht="16.5" thickBot="1">
      <c r="B1084" s="19"/>
      <c r="C1084" s="50" t="str">
        <f>CONCATENATE("TOTAL PRECIO ",C1046)</f>
        <v>TOTAL PRECIO ESTACIÓN ESCUELA MILITAR</v>
      </c>
      <c r="D1084" s="222"/>
      <c r="E1084" s="223"/>
      <c r="F1084" s="223"/>
      <c r="G1084" s="115">
        <f>SUM(G1049:G1083)</f>
        <v>0</v>
      </c>
      <c r="H1084" s="222"/>
      <c r="I1084" s="223"/>
      <c r="J1084" s="116">
        <f>SUM(J1049:J1083)</f>
        <v>0</v>
      </c>
    </row>
    <row r="1085" spans="2:10" ht="15">
      <c r="B1085" s="17"/>
      <c r="C1085" s="46"/>
      <c r="D1085" s="17"/>
      <c r="E1085" s="11"/>
      <c r="F1085" s="11"/>
      <c r="G1085" s="11"/>
      <c r="H1085" s="11"/>
      <c r="I1085" s="11"/>
      <c r="J1085" s="11"/>
    </row>
    <row r="1086" spans="2:10" ht="15.75">
      <c r="B1086" s="230" t="s">
        <v>3</v>
      </c>
      <c r="C1086" s="230"/>
      <c r="D1086" s="235"/>
      <c r="E1086" s="235"/>
      <c r="F1086" s="225"/>
      <c r="G1086" s="225"/>
      <c r="I1086" s="225"/>
      <c r="J1086" s="225"/>
    </row>
    <row r="1087" spans="2:10" ht="15.75">
      <c r="B1087" s="230" t="s">
        <v>4</v>
      </c>
      <c r="C1087" s="230"/>
      <c r="D1087" s="230"/>
      <c r="E1087" s="230"/>
      <c r="F1087" s="225"/>
      <c r="G1087" s="225"/>
      <c r="I1087" s="225"/>
      <c r="J1087" s="225"/>
    </row>
    <row r="1088" spans="2:10" ht="15.75">
      <c r="B1088" s="230" t="s">
        <v>5</v>
      </c>
      <c r="C1088" s="230"/>
      <c r="D1088" s="231"/>
      <c r="E1088" s="231"/>
      <c r="F1088" s="226"/>
      <c r="G1088" s="226"/>
      <c r="I1088" s="226"/>
      <c r="J1088" s="226"/>
    </row>
    <row r="1091" spans="2:10" ht="16.5" thickBot="1">
      <c r="C1091" s="66" t="s">
        <v>159</v>
      </c>
    </row>
    <row r="1092" spans="2:10" s="12" customFormat="1" ht="21.75" customHeight="1" thickBot="1">
      <c r="B1092" s="55" t="s">
        <v>0</v>
      </c>
      <c r="C1092" s="232" t="s">
        <v>1</v>
      </c>
      <c r="D1092" s="232" t="s">
        <v>2</v>
      </c>
      <c r="E1092" s="227" t="s">
        <v>113</v>
      </c>
      <c r="F1092" s="228"/>
      <c r="G1092" s="234"/>
      <c r="H1092" s="227" t="s">
        <v>116</v>
      </c>
      <c r="I1092" s="228"/>
      <c r="J1092" s="229"/>
    </row>
    <row r="1093" spans="2:10" s="12" customFormat="1" ht="32.25" thickBot="1">
      <c r="B1093" s="56" t="s">
        <v>157</v>
      </c>
      <c r="C1093" s="233"/>
      <c r="D1093" s="233"/>
      <c r="E1093" s="128" t="s">
        <v>109</v>
      </c>
      <c r="F1093" s="129" t="s">
        <v>111</v>
      </c>
      <c r="G1093" s="130" t="s">
        <v>112</v>
      </c>
      <c r="H1093" s="131" t="s">
        <v>109</v>
      </c>
      <c r="I1093" s="129" t="s">
        <v>114</v>
      </c>
      <c r="J1093" s="132" t="s">
        <v>115</v>
      </c>
    </row>
    <row r="1094" spans="2:10" s="12" customFormat="1" ht="15.75">
      <c r="B1094" s="63">
        <v>1</v>
      </c>
      <c r="C1094" s="68" t="s">
        <v>238</v>
      </c>
      <c r="D1094" s="60"/>
      <c r="E1094" s="108"/>
      <c r="F1094" s="100"/>
      <c r="G1094" s="101"/>
      <c r="H1094" s="99"/>
      <c r="I1094" s="100"/>
      <c r="J1094" s="102"/>
    </row>
    <row r="1095" spans="2:10" s="12" customFormat="1" ht="15.75">
      <c r="B1095" s="32" t="s">
        <v>23</v>
      </c>
      <c r="C1095" s="69" t="s">
        <v>239</v>
      </c>
      <c r="D1095" s="14" t="s">
        <v>108</v>
      </c>
      <c r="E1095" s="109"/>
      <c r="F1095" s="80"/>
      <c r="G1095" s="91">
        <f>E1095*F1095</f>
        <v>0</v>
      </c>
      <c r="H1095" s="85"/>
      <c r="I1095" s="94"/>
      <c r="J1095" s="95">
        <f>H1095*I1095</f>
        <v>0</v>
      </c>
    </row>
    <row r="1096" spans="2:10" s="12" customFormat="1" ht="15.75">
      <c r="B1096" s="32"/>
      <c r="C1096" s="70"/>
      <c r="D1096" s="14"/>
      <c r="E1096" s="109"/>
      <c r="F1096" s="80"/>
      <c r="G1096" s="91"/>
      <c r="H1096" s="85"/>
      <c r="I1096" s="94"/>
      <c r="J1096" s="95"/>
    </row>
    <row r="1097" spans="2:10" ht="15.75">
      <c r="B1097" s="63">
        <v>2</v>
      </c>
      <c r="C1097" s="68" t="s">
        <v>31</v>
      </c>
      <c r="D1097" s="60"/>
      <c r="E1097" s="108"/>
      <c r="F1097" s="100"/>
      <c r="G1097" s="101"/>
      <c r="H1097" s="99"/>
      <c r="I1097" s="100"/>
      <c r="J1097" s="102"/>
    </row>
    <row r="1098" spans="2:10" ht="15.75">
      <c r="B1098" s="32" t="s">
        <v>8</v>
      </c>
      <c r="C1098" s="69" t="s">
        <v>158</v>
      </c>
      <c r="D1098" s="14" t="s">
        <v>108</v>
      </c>
      <c r="E1098" s="109"/>
      <c r="F1098" s="80"/>
      <c r="G1098" s="91">
        <f>E1098*F1098</f>
        <v>0</v>
      </c>
      <c r="H1098" s="85"/>
      <c r="I1098" s="94"/>
      <c r="J1098" s="95">
        <f>H1098*I1098</f>
        <v>0</v>
      </c>
    </row>
    <row r="1099" spans="2:10" ht="15.75">
      <c r="B1099" s="32"/>
      <c r="C1099" s="71"/>
      <c r="D1099" s="14"/>
      <c r="E1099" s="109"/>
      <c r="F1099" s="81"/>
      <c r="G1099" s="91"/>
      <c r="H1099" s="85"/>
      <c r="I1099" s="81"/>
      <c r="J1099" s="95"/>
    </row>
    <row r="1100" spans="2:10" ht="15.75">
      <c r="B1100" s="61">
        <v>3</v>
      </c>
      <c r="C1100" s="72" t="s">
        <v>32</v>
      </c>
      <c r="D1100" s="62"/>
      <c r="E1100" s="111"/>
      <c r="F1100" s="79"/>
      <c r="G1100" s="90"/>
      <c r="H1100" s="83"/>
      <c r="I1100" s="79"/>
      <c r="J1100" s="97"/>
    </row>
    <row r="1101" spans="2:10" ht="15.75">
      <c r="B1101" s="32" t="s">
        <v>10</v>
      </c>
      <c r="C1101" s="73" t="s">
        <v>160</v>
      </c>
      <c r="D1101" s="14" t="s">
        <v>108</v>
      </c>
      <c r="E1101" s="109"/>
      <c r="F1101" s="81"/>
      <c r="G1101" s="91">
        <f t="shared" ref="G1101" si="193">E1101*F1101</f>
        <v>0</v>
      </c>
      <c r="H1101" s="85"/>
      <c r="I1101" s="81"/>
      <c r="J1101" s="95">
        <f t="shared" ref="J1101" si="194">H1101*I1101</f>
        <v>0</v>
      </c>
    </row>
    <row r="1102" spans="2:10" ht="15">
      <c r="B1102" s="15"/>
      <c r="C1102" s="74"/>
      <c r="D1102" s="14"/>
      <c r="E1102" s="109"/>
      <c r="F1102" s="81"/>
      <c r="G1102" s="91"/>
      <c r="H1102" s="85"/>
      <c r="I1102" s="81"/>
      <c r="J1102" s="95"/>
    </row>
    <row r="1103" spans="2:10" ht="15.75">
      <c r="B1103" s="61">
        <v>4</v>
      </c>
      <c r="C1103" s="72" t="s">
        <v>79</v>
      </c>
      <c r="D1103" s="62"/>
      <c r="E1103" s="111"/>
      <c r="F1103" s="79"/>
      <c r="G1103" s="90"/>
      <c r="H1103" s="83"/>
      <c r="I1103" s="79"/>
      <c r="J1103" s="97"/>
    </row>
    <row r="1104" spans="2:10" ht="15.75">
      <c r="B1104" s="32" t="s">
        <v>11</v>
      </c>
      <c r="C1104" s="73" t="s">
        <v>161</v>
      </c>
      <c r="D1104" s="14" t="s">
        <v>108</v>
      </c>
      <c r="E1104" s="109"/>
      <c r="F1104" s="81"/>
      <c r="G1104" s="91">
        <f t="shared" ref="G1104" si="195">E1104*F1104</f>
        <v>0</v>
      </c>
      <c r="H1104" s="85"/>
      <c r="I1104" s="81"/>
      <c r="J1104" s="95">
        <f t="shared" ref="J1104" si="196">H1104*I1104</f>
        <v>0</v>
      </c>
    </row>
    <row r="1105" spans="2:10" ht="15.75" thickBot="1">
      <c r="B1105" s="15"/>
      <c r="C1105" s="75"/>
      <c r="D1105" s="14"/>
      <c r="E1105" s="109"/>
      <c r="F1105" s="81"/>
      <c r="G1105" s="91"/>
      <c r="H1105" s="85"/>
      <c r="I1105" s="81"/>
      <c r="J1105" s="95"/>
    </row>
    <row r="1106" spans="2:10" ht="16.5" thickBot="1">
      <c r="B1106" s="19"/>
      <c r="C1106" s="50" t="str">
        <f>CONCATENATE("TOTAL PRECIO ",C1091)</f>
        <v>TOTAL PRECIO VARIOS LÍNEA 1</v>
      </c>
      <c r="D1106" s="222"/>
      <c r="E1106" s="223"/>
      <c r="F1106" s="224"/>
      <c r="G1106" s="115">
        <f>SUM(G1094:G1105)</f>
        <v>0</v>
      </c>
      <c r="H1106" s="222"/>
      <c r="I1106" s="224"/>
      <c r="J1106" s="116">
        <f>SUM(J1094:J1105)</f>
        <v>0</v>
      </c>
    </row>
    <row r="1107" spans="2:10" ht="15">
      <c r="B1107" s="17"/>
      <c r="C1107" s="59"/>
      <c r="D1107" s="17"/>
      <c r="E1107" s="11"/>
      <c r="F1107" s="11"/>
      <c r="G1107" s="11"/>
      <c r="H1107" s="11"/>
      <c r="I1107" s="11"/>
      <c r="J1107" s="11"/>
    </row>
    <row r="1108" spans="2:10" ht="15.75">
      <c r="B1108" s="230" t="s">
        <v>3</v>
      </c>
      <c r="C1108" s="230"/>
      <c r="D1108" s="235"/>
      <c r="E1108" s="235"/>
      <c r="F1108" s="225"/>
      <c r="G1108" s="225"/>
      <c r="I1108" s="225"/>
      <c r="J1108" s="225"/>
    </row>
    <row r="1109" spans="2:10" ht="15.75">
      <c r="B1109" s="230" t="s">
        <v>4</v>
      </c>
      <c r="C1109" s="230"/>
      <c r="D1109" s="230"/>
      <c r="E1109" s="230"/>
      <c r="F1109" s="225"/>
      <c r="G1109" s="225"/>
      <c r="I1109" s="225"/>
      <c r="J1109" s="225"/>
    </row>
    <row r="1110" spans="2:10" ht="15.75">
      <c r="B1110" s="230" t="s">
        <v>5</v>
      </c>
      <c r="C1110" s="230"/>
      <c r="D1110" s="231"/>
      <c r="E1110" s="231"/>
      <c r="F1110" s="226"/>
      <c r="G1110" s="226"/>
      <c r="I1110" s="226"/>
      <c r="J1110" s="226"/>
    </row>
  </sheetData>
  <mergeCells count="538">
    <mergeCell ref="B35:D35"/>
    <mergeCell ref="B36:D36"/>
    <mergeCell ref="B41:C41"/>
    <mergeCell ref="B42:C42"/>
    <mergeCell ref="B43:C43"/>
    <mergeCell ref="A44:D44"/>
    <mergeCell ref="H39:J39"/>
    <mergeCell ref="E39:G3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H25:J25"/>
    <mergeCell ref="H26:J26"/>
    <mergeCell ref="H27:J27"/>
    <mergeCell ref="H28:J28"/>
    <mergeCell ref="H29:J29"/>
    <mergeCell ref="E25:G25"/>
    <mergeCell ref="E26:G26"/>
    <mergeCell ref="E27:G27"/>
    <mergeCell ref="E28:G28"/>
    <mergeCell ref="E29:G29"/>
    <mergeCell ref="B29:D29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H34:J34"/>
    <mergeCell ref="H35:J35"/>
    <mergeCell ref="H36:J36"/>
    <mergeCell ref="E37:G37"/>
    <mergeCell ref="E38:G38"/>
    <mergeCell ref="H37:J37"/>
    <mergeCell ref="H38:J38"/>
    <mergeCell ref="E30:G30"/>
    <mergeCell ref="E31:G31"/>
    <mergeCell ref="E32:G32"/>
    <mergeCell ref="E33:G33"/>
    <mergeCell ref="E34:G34"/>
    <mergeCell ref="E35:G35"/>
    <mergeCell ref="E36:G36"/>
    <mergeCell ref="E11:G11"/>
    <mergeCell ref="H11:J11"/>
    <mergeCell ref="E12:G12"/>
    <mergeCell ref="H12:J12"/>
    <mergeCell ref="H13:J13"/>
    <mergeCell ref="H14:J14"/>
    <mergeCell ref="H15:J15"/>
    <mergeCell ref="H16:J16"/>
    <mergeCell ref="H17:J1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H18:J18"/>
    <mergeCell ref="H19:J19"/>
    <mergeCell ref="H20:J20"/>
    <mergeCell ref="H21:J21"/>
    <mergeCell ref="H22:J22"/>
    <mergeCell ref="H23:J23"/>
    <mergeCell ref="H24:J24"/>
    <mergeCell ref="H1002:J1002"/>
    <mergeCell ref="D905:E905"/>
    <mergeCell ref="F905:G905"/>
    <mergeCell ref="I905:J905"/>
    <mergeCell ref="F907:G907"/>
    <mergeCell ref="I907:J907"/>
    <mergeCell ref="C821:C822"/>
    <mergeCell ref="D821:D822"/>
    <mergeCell ref="E142:G142"/>
    <mergeCell ref="H142:J142"/>
    <mergeCell ref="E187:G187"/>
    <mergeCell ref="H187:J187"/>
    <mergeCell ref="E232:G232"/>
    <mergeCell ref="H232:J232"/>
    <mergeCell ref="E277:G277"/>
    <mergeCell ref="H277:J277"/>
    <mergeCell ref="E322:G322"/>
    <mergeCell ref="H322:J322"/>
    <mergeCell ref="E367:G367"/>
    <mergeCell ref="H367:J367"/>
    <mergeCell ref="E821:G821"/>
    <mergeCell ref="H821:J821"/>
    <mergeCell ref="H776:J776"/>
    <mergeCell ref="I725:J725"/>
    <mergeCell ref="H957:J957"/>
    <mergeCell ref="I770:J770"/>
    <mergeCell ref="E866:G866"/>
    <mergeCell ref="H866:J866"/>
    <mergeCell ref="I996:J996"/>
    <mergeCell ref="I997:J997"/>
    <mergeCell ref="I998:J998"/>
    <mergeCell ref="E911:G911"/>
    <mergeCell ref="E957:G957"/>
    <mergeCell ref="I771:J771"/>
    <mergeCell ref="I772:J772"/>
    <mergeCell ref="I815:J815"/>
    <mergeCell ref="I816:J816"/>
    <mergeCell ref="I817:J817"/>
    <mergeCell ref="I951:J951"/>
    <mergeCell ref="I860:J860"/>
    <mergeCell ref="I861:J861"/>
    <mergeCell ref="I862:J862"/>
    <mergeCell ref="I906:J906"/>
    <mergeCell ref="H911:J911"/>
    <mergeCell ref="H549:J549"/>
    <mergeCell ref="H595:J595"/>
    <mergeCell ref="I498:J498"/>
    <mergeCell ref="I499:J499"/>
    <mergeCell ref="I500:J500"/>
    <mergeCell ref="I543:J543"/>
    <mergeCell ref="I544:J544"/>
    <mergeCell ref="I545:J545"/>
    <mergeCell ref="H504:J504"/>
    <mergeCell ref="I589:J589"/>
    <mergeCell ref="I590:J590"/>
    <mergeCell ref="I591:J591"/>
    <mergeCell ref="I407:J407"/>
    <mergeCell ref="I408:J408"/>
    <mergeCell ref="I451:J451"/>
    <mergeCell ref="I452:J452"/>
    <mergeCell ref="I453:J453"/>
    <mergeCell ref="H455:I455"/>
    <mergeCell ref="H457:J457"/>
    <mergeCell ref="I361:J361"/>
    <mergeCell ref="I362:J362"/>
    <mergeCell ref="I363:J363"/>
    <mergeCell ref="H365:I365"/>
    <mergeCell ref="I406:J406"/>
    <mergeCell ref="H412:J412"/>
    <mergeCell ref="I271:J271"/>
    <mergeCell ref="I272:J272"/>
    <mergeCell ref="I273:J273"/>
    <mergeCell ref="H275:I275"/>
    <mergeCell ref="I316:J316"/>
    <mergeCell ref="I317:J317"/>
    <mergeCell ref="I318:J318"/>
    <mergeCell ref="I183:J183"/>
    <mergeCell ref="I226:J226"/>
    <mergeCell ref="I227:J227"/>
    <mergeCell ref="I228:J228"/>
    <mergeCell ref="I136:J136"/>
    <mergeCell ref="I137:J137"/>
    <mergeCell ref="I138:J138"/>
    <mergeCell ref="I181:J181"/>
    <mergeCell ref="I182:J182"/>
    <mergeCell ref="E47:G47"/>
    <mergeCell ref="H47:J47"/>
    <mergeCell ref="I89:J89"/>
    <mergeCell ref="I90:J90"/>
    <mergeCell ref="I91:J91"/>
    <mergeCell ref="H93:I93"/>
    <mergeCell ref="D87:F87"/>
    <mergeCell ref="H87:I87"/>
    <mergeCell ref="E95:G95"/>
    <mergeCell ref="H95:J95"/>
    <mergeCell ref="B1088:C1088"/>
    <mergeCell ref="D1088:E1088"/>
    <mergeCell ref="F1088:G1088"/>
    <mergeCell ref="C1047:C1048"/>
    <mergeCell ref="D1047:D1048"/>
    <mergeCell ref="B1086:C1086"/>
    <mergeCell ref="D1086:E1086"/>
    <mergeCell ref="F1086:G1086"/>
    <mergeCell ref="B1087:C1087"/>
    <mergeCell ref="D1087:E1087"/>
    <mergeCell ref="F1087:G1087"/>
    <mergeCell ref="E1047:G1047"/>
    <mergeCell ref="B1041:C1041"/>
    <mergeCell ref="D1041:E1041"/>
    <mergeCell ref="F1041:G1041"/>
    <mergeCell ref="B1042:C1042"/>
    <mergeCell ref="D1042:E1042"/>
    <mergeCell ref="F1042:G1042"/>
    <mergeCell ref="B1043:C1043"/>
    <mergeCell ref="D1043:E1043"/>
    <mergeCell ref="F1043:G1043"/>
    <mergeCell ref="B998:C998"/>
    <mergeCell ref="D998:E998"/>
    <mergeCell ref="F998:G998"/>
    <mergeCell ref="C1002:C1003"/>
    <mergeCell ref="D1002:D1003"/>
    <mergeCell ref="C957:C958"/>
    <mergeCell ref="D957:D958"/>
    <mergeCell ref="B996:C996"/>
    <mergeCell ref="D996:E996"/>
    <mergeCell ref="F996:G996"/>
    <mergeCell ref="B997:C997"/>
    <mergeCell ref="D997:E997"/>
    <mergeCell ref="F997:G997"/>
    <mergeCell ref="E1002:G1002"/>
    <mergeCell ref="B951:C951"/>
    <mergeCell ref="D951:E951"/>
    <mergeCell ref="F951:G951"/>
    <mergeCell ref="B952:C952"/>
    <mergeCell ref="D952:E952"/>
    <mergeCell ref="F952:G952"/>
    <mergeCell ref="B953:C953"/>
    <mergeCell ref="D953:E953"/>
    <mergeCell ref="F953:G953"/>
    <mergeCell ref="B817:C817"/>
    <mergeCell ref="D817:E817"/>
    <mergeCell ref="F817:G817"/>
    <mergeCell ref="C911:C912"/>
    <mergeCell ref="D911:D912"/>
    <mergeCell ref="B860:C860"/>
    <mergeCell ref="D860:E860"/>
    <mergeCell ref="F860:G860"/>
    <mergeCell ref="B861:C861"/>
    <mergeCell ref="D861:E861"/>
    <mergeCell ref="F861:G861"/>
    <mergeCell ref="B862:C862"/>
    <mergeCell ref="D862:E862"/>
    <mergeCell ref="F862:G862"/>
    <mergeCell ref="C866:C867"/>
    <mergeCell ref="D866:D867"/>
    <mergeCell ref="B905:C905"/>
    <mergeCell ref="B906:C906"/>
    <mergeCell ref="D906:E906"/>
    <mergeCell ref="F906:G906"/>
    <mergeCell ref="B907:C907"/>
    <mergeCell ref="D907:E907"/>
    <mergeCell ref="C776:C777"/>
    <mergeCell ref="D776:D777"/>
    <mergeCell ref="B815:C815"/>
    <mergeCell ref="D815:E815"/>
    <mergeCell ref="F815:G815"/>
    <mergeCell ref="B816:C816"/>
    <mergeCell ref="D816:E816"/>
    <mergeCell ref="F816:G816"/>
    <mergeCell ref="E776:G776"/>
    <mergeCell ref="D813:F813"/>
    <mergeCell ref="B770:C770"/>
    <mergeCell ref="D770:E770"/>
    <mergeCell ref="F770:G770"/>
    <mergeCell ref="B771:C771"/>
    <mergeCell ref="D771:E771"/>
    <mergeCell ref="F771:G771"/>
    <mergeCell ref="B772:C772"/>
    <mergeCell ref="D772:E772"/>
    <mergeCell ref="F772:G772"/>
    <mergeCell ref="B727:C727"/>
    <mergeCell ref="D727:E727"/>
    <mergeCell ref="F727:G727"/>
    <mergeCell ref="C731:C732"/>
    <mergeCell ref="D731:D732"/>
    <mergeCell ref="E731:G731"/>
    <mergeCell ref="C685:C686"/>
    <mergeCell ref="D685:D686"/>
    <mergeCell ref="B725:C725"/>
    <mergeCell ref="D725:E725"/>
    <mergeCell ref="F725:G725"/>
    <mergeCell ref="B726:C726"/>
    <mergeCell ref="D726:E726"/>
    <mergeCell ref="F726:G726"/>
    <mergeCell ref="E685:G685"/>
    <mergeCell ref="B679:C679"/>
    <mergeCell ref="D679:E679"/>
    <mergeCell ref="F679:G679"/>
    <mergeCell ref="B680:C680"/>
    <mergeCell ref="D680:E680"/>
    <mergeCell ref="F680:G680"/>
    <mergeCell ref="B681:C681"/>
    <mergeCell ref="D681:E681"/>
    <mergeCell ref="F681:G681"/>
    <mergeCell ref="B636:C636"/>
    <mergeCell ref="D636:E636"/>
    <mergeCell ref="F636:G636"/>
    <mergeCell ref="C640:C641"/>
    <mergeCell ref="D640:D641"/>
    <mergeCell ref="E640:G640"/>
    <mergeCell ref="C595:C596"/>
    <mergeCell ref="D595:D596"/>
    <mergeCell ref="B634:C634"/>
    <mergeCell ref="D634:E634"/>
    <mergeCell ref="F634:G634"/>
    <mergeCell ref="B635:C635"/>
    <mergeCell ref="D635:E635"/>
    <mergeCell ref="F635:G635"/>
    <mergeCell ref="E595:G595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545:C545"/>
    <mergeCell ref="D545:E545"/>
    <mergeCell ref="F545:G545"/>
    <mergeCell ref="C549:C550"/>
    <mergeCell ref="D549:D550"/>
    <mergeCell ref="E549:G549"/>
    <mergeCell ref="C504:C505"/>
    <mergeCell ref="D504:D505"/>
    <mergeCell ref="B543:C543"/>
    <mergeCell ref="D543:E543"/>
    <mergeCell ref="F543:G543"/>
    <mergeCell ref="B544:C544"/>
    <mergeCell ref="D544:E544"/>
    <mergeCell ref="F544:G544"/>
    <mergeCell ref="E504:G504"/>
    <mergeCell ref="B498:C498"/>
    <mergeCell ref="D498:E498"/>
    <mergeCell ref="F498:G498"/>
    <mergeCell ref="B499:C499"/>
    <mergeCell ref="D499:E499"/>
    <mergeCell ref="F499:G499"/>
    <mergeCell ref="B500:C500"/>
    <mergeCell ref="D500:E500"/>
    <mergeCell ref="F500:G500"/>
    <mergeCell ref="B453:C453"/>
    <mergeCell ref="D453:E453"/>
    <mergeCell ref="F453:G453"/>
    <mergeCell ref="B455:C455"/>
    <mergeCell ref="E455:F455"/>
    <mergeCell ref="C457:C458"/>
    <mergeCell ref="D457:D458"/>
    <mergeCell ref="C412:C413"/>
    <mergeCell ref="D412:D413"/>
    <mergeCell ref="B451:C451"/>
    <mergeCell ref="D451:E451"/>
    <mergeCell ref="F451:G451"/>
    <mergeCell ref="B452:C452"/>
    <mergeCell ref="D452:E452"/>
    <mergeCell ref="F452:G452"/>
    <mergeCell ref="E412:G412"/>
    <mergeCell ref="E457:G457"/>
    <mergeCell ref="B406:C406"/>
    <mergeCell ref="D406:E406"/>
    <mergeCell ref="F406:G406"/>
    <mergeCell ref="B407:C407"/>
    <mergeCell ref="D407:E407"/>
    <mergeCell ref="F407:G407"/>
    <mergeCell ref="B408:C408"/>
    <mergeCell ref="D408:E408"/>
    <mergeCell ref="F408:G408"/>
    <mergeCell ref="B363:C363"/>
    <mergeCell ref="D363:E363"/>
    <mergeCell ref="F363:G363"/>
    <mergeCell ref="B365:C365"/>
    <mergeCell ref="E365:F365"/>
    <mergeCell ref="C367:C368"/>
    <mergeCell ref="D367:D368"/>
    <mergeCell ref="C322:C323"/>
    <mergeCell ref="D322:D323"/>
    <mergeCell ref="B361:C361"/>
    <mergeCell ref="D361:E361"/>
    <mergeCell ref="F361:G361"/>
    <mergeCell ref="B362:C362"/>
    <mergeCell ref="D362:E362"/>
    <mergeCell ref="F362:G362"/>
    <mergeCell ref="B316:C316"/>
    <mergeCell ref="D316:E316"/>
    <mergeCell ref="F316:G316"/>
    <mergeCell ref="B317:C317"/>
    <mergeCell ref="D317:E317"/>
    <mergeCell ref="F317:G317"/>
    <mergeCell ref="B318:C318"/>
    <mergeCell ref="D318:E318"/>
    <mergeCell ref="F318:G318"/>
    <mergeCell ref="B273:C273"/>
    <mergeCell ref="D273:E273"/>
    <mergeCell ref="F273:G273"/>
    <mergeCell ref="B275:C275"/>
    <mergeCell ref="E275:F275"/>
    <mergeCell ref="C277:C278"/>
    <mergeCell ref="D277:D278"/>
    <mergeCell ref="C232:C233"/>
    <mergeCell ref="D232:D233"/>
    <mergeCell ref="B271:C271"/>
    <mergeCell ref="D271:E271"/>
    <mergeCell ref="F271:G271"/>
    <mergeCell ref="B272:C272"/>
    <mergeCell ref="D272:E272"/>
    <mergeCell ref="F272:G272"/>
    <mergeCell ref="B226:C226"/>
    <mergeCell ref="D226:E226"/>
    <mergeCell ref="F226:G226"/>
    <mergeCell ref="B227:C227"/>
    <mergeCell ref="D227:E227"/>
    <mergeCell ref="F227:G227"/>
    <mergeCell ref="B228:C228"/>
    <mergeCell ref="D228:E228"/>
    <mergeCell ref="F228:G228"/>
    <mergeCell ref="B183:C183"/>
    <mergeCell ref="D183:E183"/>
    <mergeCell ref="F183:G183"/>
    <mergeCell ref="C187:C188"/>
    <mergeCell ref="D187:D188"/>
    <mergeCell ref="B181:C181"/>
    <mergeCell ref="D181:E181"/>
    <mergeCell ref="F181:G181"/>
    <mergeCell ref="B182:C182"/>
    <mergeCell ref="D182:E182"/>
    <mergeCell ref="F182:G182"/>
    <mergeCell ref="C142:C143"/>
    <mergeCell ref="D142:D143"/>
    <mergeCell ref="B90:C90"/>
    <mergeCell ref="B89:C89"/>
    <mergeCell ref="B138:C138"/>
    <mergeCell ref="D138:E138"/>
    <mergeCell ref="F138:G138"/>
    <mergeCell ref="B136:C136"/>
    <mergeCell ref="D136:E136"/>
    <mergeCell ref="F136:G136"/>
    <mergeCell ref="B137:C137"/>
    <mergeCell ref="D137:E137"/>
    <mergeCell ref="F137:G137"/>
    <mergeCell ref="B4:F4"/>
    <mergeCell ref="B93:C93"/>
    <mergeCell ref="E93:F93"/>
    <mergeCell ref="C95:C96"/>
    <mergeCell ref="D95:D96"/>
    <mergeCell ref="D89:E89"/>
    <mergeCell ref="C47:C48"/>
    <mergeCell ref="D47:D48"/>
    <mergeCell ref="F91:G91"/>
    <mergeCell ref="F89:G89"/>
    <mergeCell ref="B91:C91"/>
    <mergeCell ref="D90:E90"/>
    <mergeCell ref="F90:G90"/>
    <mergeCell ref="D91:E91"/>
    <mergeCell ref="B8:J9"/>
    <mergeCell ref="B6:J7"/>
    <mergeCell ref="B10:J10"/>
    <mergeCell ref="B11:D12"/>
    <mergeCell ref="B37:D37"/>
    <mergeCell ref="B38:D38"/>
    <mergeCell ref="B39:D39"/>
    <mergeCell ref="E13:G13"/>
    <mergeCell ref="E14:G14"/>
    <mergeCell ref="E15:G15"/>
    <mergeCell ref="C1092:C1093"/>
    <mergeCell ref="D1092:D1093"/>
    <mergeCell ref="E1092:G1092"/>
    <mergeCell ref="H1092:J1092"/>
    <mergeCell ref="B1108:C1108"/>
    <mergeCell ref="D1108:E1108"/>
    <mergeCell ref="F1108:G1108"/>
    <mergeCell ref="I1108:J1108"/>
    <mergeCell ref="B1109:C1109"/>
    <mergeCell ref="D1109:E1109"/>
    <mergeCell ref="F1109:G1109"/>
    <mergeCell ref="I1109:J1109"/>
    <mergeCell ref="B1110:C1110"/>
    <mergeCell ref="D1110:E1110"/>
    <mergeCell ref="F1110:G1110"/>
    <mergeCell ref="I1110:J1110"/>
    <mergeCell ref="D134:F134"/>
    <mergeCell ref="H134:I134"/>
    <mergeCell ref="D179:F179"/>
    <mergeCell ref="H179:I179"/>
    <mergeCell ref="D224:F224"/>
    <mergeCell ref="H224:I224"/>
    <mergeCell ref="D269:F269"/>
    <mergeCell ref="H269:I269"/>
    <mergeCell ref="D314:F314"/>
    <mergeCell ref="H314:I314"/>
    <mergeCell ref="D359:F359"/>
    <mergeCell ref="H359:I359"/>
    <mergeCell ref="D404:F404"/>
    <mergeCell ref="H404:I404"/>
    <mergeCell ref="D449:F449"/>
    <mergeCell ref="H449:I449"/>
    <mergeCell ref="D496:F496"/>
    <mergeCell ref="H496:I496"/>
    <mergeCell ref="D541:F541"/>
    <mergeCell ref="H541:I541"/>
    <mergeCell ref="D587:F587"/>
    <mergeCell ref="H587:I587"/>
    <mergeCell ref="D632:F632"/>
    <mergeCell ref="H632:I632"/>
    <mergeCell ref="D677:F677"/>
    <mergeCell ref="H677:I677"/>
    <mergeCell ref="D723:F723"/>
    <mergeCell ref="H723:I723"/>
    <mergeCell ref="D768:F768"/>
    <mergeCell ref="H768:I768"/>
    <mergeCell ref="I636:J636"/>
    <mergeCell ref="I679:J679"/>
    <mergeCell ref="I680:J680"/>
    <mergeCell ref="I681:J681"/>
    <mergeCell ref="H640:J640"/>
    <mergeCell ref="H685:J685"/>
    <mergeCell ref="I634:J634"/>
    <mergeCell ref="I635:J635"/>
    <mergeCell ref="I726:J726"/>
    <mergeCell ref="I727:J727"/>
    <mergeCell ref="H731:J731"/>
    <mergeCell ref="D1039:F1039"/>
    <mergeCell ref="H1039:I1039"/>
    <mergeCell ref="D1084:F1084"/>
    <mergeCell ref="H1084:I1084"/>
    <mergeCell ref="D1106:F1106"/>
    <mergeCell ref="H1106:I1106"/>
    <mergeCell ref="H813:I813"/>
    <mergeCell ref="D858:F858"/>
    <mergeCell ref="H858:I858"/>
    <mergeCell ref="D903:F903"/>
    <mergeCell ref="H903:I903"/>
    <mergeCell ref="D949:F949"/>
    <mergeCell ref="H949:I949"/>
    <mergeCell ref="D994:F994"/>
    <mergeCell ref="H994:I994"/>
    <mergeCell ref="I1041:J1041"/>
    <mergeCell ref="I1042:J1042"/>
    <mergeCell ref="I1043:J1043"/>
    <mergeCell ref="I1086:J1086"/>
    <mergeCell ref="I1087:J1087"/>
    <mergeCell ref="I1088:J1088"/>
    <mergeCell ref="H1047:J1047"/>
    <mergeCell ref="I952:J952"/>
    <mergeCell ref="I953:J953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4" max="10" man="1"/>
    <brk id="92" max="10" man="1"/>
    <brk id="139" max="10" man="1"/>
    <brk id="184" max="10" man="1"/>
    <brk id="229" max="10" man="1"/>
    <brk id="274" max="10" man="1"/>
    <brk id="319" max="10" man="1"/>
    <brk id="364" max="10" man="1"/>
    <brk id="409" max="10" man="1"/>
    <brk id="454" max="10" man="1"/>
    <brk id="501" max="10" man="1"/>
    <brk id="546" max="10" man="1"/>
    <brk id="592" max="10" man="1"/>
    <brk id="637" max="10" man="1"/>
    <brk id="682" max="10" man="1"/>
    <brk id="728" max="10" man="1"/>
    <brk id="773" max="10" man="1"/>
    <brk id="818" max="10" man="1"/>
    <brk id="863" max="10" man="1"/>
    <brk id="908" max="10" man="1"/>
    <brk id="954" max="10" man="1"/>
    <brk id="999" max="10" man="1"/>
    <brk id="1044" max="10" man="1"/>
    <brk id="10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4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203</v>
      </c>
      <c r="C10" s="218"/>
      <c r="D10" s="218"/>
      <c r="E10" s="218"/>
      <c r="F10" s="218"/>
      <c r="G10" s="218"/>
      <c r="H10" s="218"/>
      <c r="I10" s="218"/>
      <c r="J10" s="218"/>
    </row>
    <row r="11" spans="2:10" s="1" customFormat="1" ht="16.5" thickBot="1">
      <c r="B11" s="242" t="s">
        <v>20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1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1" customFormat="1" ht="15">
      <c r="B13" s="305" t="str">
        <f>F2.2!C36</f>
        <v>ESTACIÓN PUENTE CAL Y CANTO</v>
      </c>
      <c r="C13" s="306"/>
      <c r="D13" s="307"/>
      <c r="E13" s="257">
        <f>F2.2!G75</f>
        <v>0</v>
      </c>
      <c r="F13" s="258"/>
      <c r="G13" s="259"/>
      <c r="H13" s="271">
        <f>F2.2!J75</f>
        <v>0</v>
      </c>
      <c r="I13" s="272"/>
      <c r="J13" s="273"/>
    </row>
    <row r="14" spans="2:10" s="1" customFormat="1" ht="15">
      <c r="B14" s="305" t="str">
        <f>F2.2!C82</f>
        <v>ESTACIÓN SANTA ANA L2</v>
      </c>
      <c r="C14" s="306"/>
      <c r="D14" s="307"/>
      <c r="E14" s="257">
        <f>F2.2!G122</f>
        <v>0</v>
      </c>
      <c r="F14" s="258"/>
      <c r="G14" s="259"/>
      <c r="H14" s="271">
        <f>F2.2!J122</f>
        <v>0</v>
      </c>
      <c r="I14" s="272"/>
      <c r="J14" s="273"/>
    </row>
    <row r="15" spans="2:10" s="1" customFormat="1" ht="15">
      <c r="B15" s="305" t="str">
        <f>F2.2!C130</f>
        <v>ESTACIÓN LOS HÉROES L2</v>
      </c>
      <c r="C15" s="306"/>
      <c r="D15" s="307"/>
      <c r="E15" s="257">
        <f>F2.2!G170</f>
        <v>0</v>
      </c>
      <c r="F15" s="258"/>
      <c r="G15" s="259"/>
      <c r="H15" s="271">
        <f>F2.2!J170</f>
        <v>0</v>
      </c>
      <c r="I15" s="272"/>
      <c r="J15" s="273"/>
    </row>
    <row r="16" spans="2:10" s="1" customFormat="1" ht="15">
      <c r="B16" s="305" t="str">
        <f>F2.2!C178</f>
        <v>ESTACIÓN TOESCA</v>
      </c>
      <c r="C16" s="306"/>
      <c r="D16" s="307"/>
      <c r="E16" s="257">
        <f>F2.2!G217</f>
        <v>0</v>
      </c>
      <c r="F16" s="258"/>
      <c r="G16" s="259"/>
      <c r="H16" s="271">
        <f>F2.2!J217</f>
        <v>0</v>
      </c>
      <c r="I16" s="272"/>
      <c r="J16" s="273"/>
    </row>
    <row r="17" spans="2:10" s="1" customFormat="1" ht="15">
      <c r="B17" s="305" t="str">
        <f>F2.2!C225</f>
        <v>ESTACIÓN PARQUE O'HIGGINS</v>
      </c>
      <c r="C17" s="306"/>
      <c r="D17" s="307"/>
      <c r="E17" s="257">
        <f>F2.2!G264</f>
        <v>0</v>
      </c>
      <c r="F17" s="258"/>
      <c r="G17" s="259"/>
      <c r="H17" s="271">
        <f>F2.2!J264</f>
        <v>0</v>
      </c>
      <c r="I17" s="272"/>
      <c r="J17" s="273"/>
    </row>
    <row r="18" spans="2:10" s="1" customFormat="1" ht="15">
      <c r="B18" s="305" t="str">
        <f>F2.2!C272</f>
        <v>ESTACIÓN RONDIZZONI</v>
      </c>
      <c r="C18" s="306"/>
      <c r="D18" s="307"/>
      <c r="E18" s="257">
        <f>F2.2!G311</f>
        <v>0</v>
      </c>
      <c r="F18" s="258"/>
      <c r="G18" s="259"/>
      <c r="H18" s="271">
        <f>F2.2!J311</f>
        <v>0</v>
      </c>
      <c r="I18" s="272"/>
      <c r="J18" s="273"/>
    </row>
    <row r="19" spans="2:10" s="1" customFormat="1" ht="15">
      <c r="B19" s="305" t="str">
        <f>F2.2!C319</f>
        <v>ESTACIÓN FRANKLIN</v>
      </c>
      <c r="C19" s="306"/>
      <c r="D19" s="307"/>
      <c r="E19" s="257">
        <f>F2.2!G356</f>
        <v>0</v>
      </c>
      <c r="F19" s="258"/>
      <c r="G19" s="259"/>
      <c r="H19" s="271">
        <f>F2.2!J356</f>
        <v>0</v>
      </c>
      <c r="I19" s="272"/>
      <c r="J19" s="273"/>
    </row>
    <row r="20" spans="2:10" s="1" customFormat="1" ht="15">
      <c r="B20" s="305" t="str">
        <f>F2.2!C364</f>
        <v>ESTACIÓN EL LLANO</v>
      </c>
      <c r="C20" s="306"/>
      <c r="D20" s="307"/>
      <c r="E20" s="257">
        <f>F2.2!G401</f>
        <v>0</v>
      </c>
      <c r="F20" s="258"/>
      <c r="G20" s="259"/>
      <c r="H20" s="271">
        <f>F2.2!J401</f>
        <v>0</v>
      </c>
      <c r="I20" s="272"/>
      <c r="J20" s="273"/>
    </row>
    <row r="21" spans="2:10" s="1" customFormat="1" ht="15">
      <c r="B21" s="305" t="str">
        <f>F2.2!C409</f>
        <v>ESTACIÓN SAN MIGUEL</v>
      </c>
      <c r="C21" s="306"/>
      <c r="D21" s="307"/>
      <c r="E21" s="257">
        <f>F2.2!G446</f>
        <v>0</v>
      </c>
      <c r="F21" s="258"/>
      <c r="G21" s="259"/>
      <c r="H21" s="271">
        <f>F2.2!J446</f>
        <v>0</v>
      </c>
      <c r="I21" s="272"/>
      <c r="J21" s="273"/>
    </row>
    <row r="22" spans="2:10" s="1" customFormat="1" ht="15">
      <c r="B22" s="305" t="str">
        <f>F2.2!C454</f>
        <v>ESTACIÓN LO VIAL</v>
      </c>
      <c r="C22" s="306"/>
      <c r="D22" s="307"/>
      <c r="E22" s="257">
        <f>F2.2!G491</f>
        <v>0</v>
      </c>
      <c r="F22" s="258"/>
      <c r="G22" s="259"/>
      <c r="H22" s="271">
        <f>F2.2!J491</f>
        <v>0</v>
      </c>
      <c r="I22" s="272"/>
      <c r="J22" s="273"/>
    </row>
    <row r="23" spans="2:10" s="1" customFormat="1" ht="15">
      <c r="B23" s="305" t="str">
        <f>F2.2!C499</f>
        <v>ESTACIÓN DEPARTAMENTAL</v>
      </c>
      <c r="C23" s="306"/>
      <c r="D23" s="307"/>
      <c r="E23" s="257">
        <f>F2.2!G536</f>
        <v>0</v>
      </c>
      <c r="F23" s="258"/>
      <c r="G23" s="259"/>
      <c r="H23" s="271">
        <f>F2.2!J536</f>
        <v>0</v>
      </c>
      <c r="I23" s="272"/>
      <c r="J23" s="273"/>
    </row>
    <row r="24" spans="2:10" s="1" customFormat="1" ht="15">
      <c r="B24" s="305" t="str">
        <f>F2.2!C544</f>
        <v>ESTACIÓN CIUDAD DEL NIÑO</v>
      </c>
      <c r="C24" s="306"/>
      <c r="D24" s="307"/>
      <c r="E24" s="257">
        <f>F2.2!G581</f>
        <v>0</v>
      </c>
      <c r="F24" s="258"/>
      <c r="G24" s="259"/>
      <c r="H24" s="271">
        <f>F2.2!J581</f>
        <v>0</v>
      </c>
      <c r="I24" s="272"/>
      <c r="J24" s="273"/>
    </row>
    <row r="25" spans="2:10" s="1" customFormat="1" ht="15">
      <c r="B25" s="305" t="str">
        <f>F2.2!C589</f>
        <v>ESTACIÓN LO OVALLE</v>
      </c>
      <c r="C25" s="306"/>
      <c r="D25" s="307"/>
      <c r="E25" s="257">
        <f>F2.2!G626</f>
        <v>0</v>
      </c>
      <c r="F25" s="258"/>
      <c r="G25" s="259"/>
      <c r="H25" s="271">
        <f>F2.2!J626</f>
        <v>0</v>
      </c>
      <c r="I25" s="272"/>
      <c r="J25" s="273"/>
    </row>
    <row r="26" spans="2:10" s="1" customFormat="1" ht="15.75" thickBot="1">
      <c r="B26" s="305" t="str">
        <f>F2.2!C634</f>
        <v>VARIOS LÍNEA 2</v>
      </c>
      <c r="C26" s="306"/>
      <c r="D26" s="307"/>
      <c r="E26" s="257">
        <f>F2.2!G649</f>
        <v>0</v>
      </c>
      <c r="F26" s="258"/>
      <c r="G26" s="259"/>
      <c r="H26" s="271">
        <f>F2.2!J649</f>
        <v>0</v>
      </c>
      <c r="I26" s="272"/>
      <c r="J26" s="273"/>
    </row>
    <row r="27" spans="2:10" s="1" customFormat="1" ht="15.75">
      <c r="B27" s="248" t="s">
        <v>243</v>
      </c>
      <c r="C27" s="249"/>
      <c r="D27" s="250"/>
      <c r="E27" s="277">
        <f>SUM(E13:G26)</f>
        <v>0</v>
      </c>
      <c r="F27" s="278"/>
      <c r="G27" s="279"/>
      <c r="H27" s="283">
        <f>SUM(H13:J26)</f>
        <v>0</v>
      </c>
      <c r="I27" s="284"/>
      <c r="J27" s="285"/>
    </row>
    <row r="28" spans="2:10" s="1" customFormat="1" ht="16.5" thickBot="1">
      <c r="B28" s="251" t="s">
        <v>6</v>
      </c>
      <c r="C28" s="252"/>
      <c r="D28" s="253"/>
      <c r="E28" s="280">
        <f>+E27*0.19</f>
        <v>0</v>
      </c>
      <c r="F28" s="281"/>
      <c r="G28" s="282"/>
      <c r="H28" s="286">
        <f>+H27*0.19</f>
        <v>0</v>
      </c>
      <c r="I28" s="287"/>
      <c r="J28" s="288"/>
    </row>
    <row r="29" spans="2:10" s="1" customFormat="1" ht="16.5" thickBot="1">
      <c r="B29" s="254" t="s">
        <v>244</v>
      </c>
      <c r="C29" s="255"/>
      <c r="D29" s="256"/>
      <c r="E29" s="302">
        <f>+E27+E28</f>
        <v>0</v>
      </c>
      <c r="F29" s="303"/>
      <c r="G29" s="304"/>
      <c r="H29" s="299">
        <f>+H27+H28</f>
        <v>0</v>
      </c>
      <c r="I29" s="300"/>
      <c r="J29" s="301"/>
    </row>
    <row r="30" spans="2:10" s="1" customFormat="1" ht="18">
      <c r="B30" s="151"/>
      <c r="C30" s="151"/>
      <c r="D30" s="41"/>
      <c r="E30" s="150"/>
      <c r="F30" s="150"/>
      <c r="G30" s="10"/>
      <c r="H30" s="150"/>
      <c r="I30" s="150"/>
      <c r="J30" s="10"/>
    </row>
    <row r="31" spans="2:10" s="1" customFormat="1" ht="18">
      <c r="B31" s="217" t="s">
        <v>3</v>
      </c>
      <c r="C31" s="217"/>
      <c r="D31" s="41"/>
      <c r="E31" s="150"/>
      <c r="F31" s="150"/>
      <c r="G31" s="10"/>
      <c r="H31" s="150"/>
      <c r="I31" s="150"/>
      <c r="J31" s="10"/>
    </row>
    <row r="32" spans="2:10" s="1" customFormat="1" ht="18">
      <c r="B32" s="217" t="s">
        <v>4</v>
      </c>
      <c r="C32" s="217"/>
      <c r="D32" s="41"/>
      <c r="E32" s="150"/>
      <c r="F32" s="150"/>
      <c r="G32" s="10"/>
      <c r="H32" s="150"/>
      <c r="I32" s="150"/>
      <c r="J32" s="10"/>
    </row>
    <row r="33" spans="1:11" s="1" customFormat="1" ht="18">
      <c r="B33" s="217" t="s">
        <v>5</v>
      </c>
      <c r="C33" s="217"/>
      <c r="D33" s="41"/>
      <c r="E33" s="150"/>
      <c r="F33" s="150"/>
      <c r="G33" s="10"/>
      <c r="H33" s="150"/>
      <c r="I33" s="150"/>
      <c r="J33" s="10"/>
    </row>
    <row r="34" spans="1:11" s="5" customFormat="1" ht="21" thickBot="1">
      <c r="A34" s="298"/>
      <c r="B34" s="298"/>
      <c r="C34" s="298"/>
      <c r="D34" s="298"/>
      <c r="E34" s="169"/>
      <c r="F34" s="169"/>
      <c r="G34" s="169"/>
      <c r="H34" s="169"/>
      <c r="I34" s="169"/>
      <c r="J34" s="169"/>
      <c r="K34" s="170"/>
    </row>
    <row r="35" spans="1:11" s="1" customFormat="1" ht="18.75" thickTop="1">
      <c r="B35" s="151"/>
      <c r="C35" s="151"/>
      <c r="D35" s="41"/>
      <c r="E35" s="150"/>
      <c r="F35" s="150"/>
      <c r="G35" s="10"/>
      <c r="H35" s="150"/>
      <c r="I35" s="150"/>
      <c r="J35" s="10"/>
    </row>
    <row r="36" spans="1:11" s="11" customFormat="1" ht="16.5" thickBot="1">
      <c r="B36" s="24"/>
      <c r="C36" s="64" t="s">
        <v>162</v>
      </c>
      <c r="D36" s="47"/>
      <c r="E36" s="33"/>
      <c r="F36" s="39"/>
      <c r="G36" s="34"/>
    </row>
    <row r="37" spans="1:11" s="12" customFormat="1" ht="21.75" customHeight="1" thickBot="1">
      <c r="B37" s="55" t="s">
        <v>0</v>
      </c>
      <c r="C37" s="238" t="s">
        <v>1</v>
      </c>
      <c r="D37" s="240" t="s">
        <v>2</v>
      </c>
      <c r="E37" s="227" t="s">
        <v>113</v>
      </c>
      <c r="F37" s="228"/>
      <c r="G37" s="234"/>
      <c r="H37" s="227" t="s">
        <v>116</v>
      </c>
      <c r="I37" s="228"/>
      <c r="J37" s="229"/>
    </row>
    <row r="38" spans="1:11" s="12" customFormat="1" ht="32.25" thickBot="1">
      <c r="B38" s="56" t="s">
        <v>50</v>
      </c>
      <c r="C38" s="239"/>
      <c r="D38" s="241"/>
      <c r="E38" s="128" t="s">
        <v>109</v>
      </c>
      <c r="F38" s="129" t="s">
        <v>111</v>
      </c>
      <c r="G38" s="130" t="s">
        <v>112</v>
      </c>
      <c r="H38" s="131" t="s">
        <v>109</v>
      </c>
      <c r="I38" s="129" t="s">
        <v>114</v>
      </c>
      <c r="J38" s="132" t="s">
        <v>115</v>
      </c>
    </row>
    <row r="39" spans="1:11" s="12" customFormat="1" ht="15.75">
      <c r="B39" s="63">
        <v>1</v>
      </c>
      <c r="C39" s="68" t="s">
        <v>22</v>
      </c>
      <c r="D39" s="60"/>
      <c r="E39" s="108"/>
      <c r="F39" s="100"/>
      <c r="G39" s="101"/>
      <c r="H39" s="99"/>
      <c r="I39" s="100"/>
      <c r="J39" s="102"/>
    </row>
    <row r="40" spans="1:11" s="12" customFormat="1" ht="15.75">
      <c r="B40" s="15" t="s">
        <v>23</v>
      </c>
      <c r="C40" s="69" t="s">
        <v>207</v>
      </c>
      <c r="D40" s="14" t="s">
        <v>108</v>
      </c>
      <c r="E40" s="109"/>
      <c r="F40" s="80"/>
      <c r="G40" s="91">
        <f>E40*F40</f>
        <v>0</v>
      </c>
      <c r="H40" s="85"/>
      <c r="I40" s="94"/>
      <c r="J40" s="95">
        <f>H40*I40</f>
        <v>0</v>
      </c>
    </row>
    <row r="41" spans="1:11" s="12" customFormat="1" ht="15.75">
      <c r="B41" s="15" t="s">
        <v>110</v>
      </c>
      <c r="C41" s="69" t="s">
        <v>208</v>
      </c>
      <c r="D41" s="14" t="s">
        <v>108</v>
      </c>
      <c r="E41" s="109"/>
      <c r="F41" s="80"/>
      <c r="G41" s="91">
        <f>E41*F41</f>
        <v>0</v>
      </c>
      <c r="H41" s="85"/>
      <c r="I41" s="94"/>
      <c r="J41" s="95">
        <f>H41*I41</f>
        <v>0</v>
      </c>
    </row>
    <row r="42" spans="1:11" s="12" customFormat="1" ht="15.75">
      <c r="B42" s="15" t="s">
        <v>117</v>
      </c>
      <c r="C42" s="70" t="s">
        <v>197</v>
      </c>
      <c r="D42" s="14" t="s">
        <v>108</v>
      </c>
      <c r="E42" s="109"/>
      <c r="F42" s="80"/>
      <c r="G42" s="91">
        <f>E42*F42</f>
        <v>0</v>
      </c>
      <c r="H42" s="85"/>
      <c r="I42" s="80"/>
      <c r="J42" s="95">
        <f>H42*I42</f>
        <v>0</v>
      </c>
    </row>
    <row r="43" spans="1:11" s="12" customFormat="1" ht="15.75" customHeight="1">
      <c r="B43" s="32"/>
      <c r="C43" s="71"/>
      <c r="D43" s="14"/>
      <c r="E43" s="109"/>
      <c r="F43" s="81"/>
      <c r="G43" s="91"/>
      <c r="H43" s="85"/>
      <c r="I43" s="81"/>
      <c r="J43" s="95"/>
    </row>
    <row r="44" spans="1:11" s="12" customFormat="1" ht="15.75">
      <c r="B44" s="61">
        <v>2</v>
      </c>
      <c r="C44" s="72" t="s">
        <v>15</v>
      </c>
      <c r="D44" s="62"/>
      <c r="E44" s="111"/>
      <c r="F44" s="79"/>
      <c r="G44" s="90"/>
      <c r="H44" s="83"/>
      <c r="I44" s="79"/>
      <c r="J44" s="97"/>
    </row>
    <row r="45" spans="1:11" s="16" customFormat="1" ht="15.75">
      <c r="B45" s="32" t="s">
        <v>8</v>
      </c>
      <c r="C45" s="73" t="s">
        <v>87</v>
      </c>
      <c r="D45" s="14"/>
      <c r="E45" s="109"/>
      <c r="F45" s="81"/>
      <c r="G45" s="91"/>
      <c r="H45" s="85"/>
      <c r="I45" s="81"/>
      <c r="J45" s="95"/>
    </row>
    <row r="46" spans="1:11" s="11" customFormat="1" ht="15">
      <c r="B46" s="15" t="s">
        <v>24</v>
      </c>
      <c r="C46" s="69" t="s">
        <v>129</v>
      </c>
      <c r="D46" s="14" t="s">
        <v>108</v>
      </c>
      <c r="E46" s="109"/>
      <c r="F46" s="81"/>
      <c r="G46" s="91">
        <f t="shared" ref="G46:G55" si="0">E46*F46</f>
        <v>0</v>
      </c>
      <c r="H46" s="85"/>
      <c r="I46" s="81"/>
      <c r="J46" s="95">
        <f t="shared" ref="J46:J55" si="1">H46*I46</f>
        <v>0</v>
      </c>
    </row>
    <row r="47" spans="1:11" s="11" customFormat="1" ht="15">
      <c r="B47" s="15" t="s">
        <v>25</v>
      </c>
      <c r="C47" s="69" t="s">
        <v>130</v>
      </c>
      <c r="D47" s="14" t="s">
        <v>108</v>
      </c>
      <c r="E47" s="109"/>
      <c r="F47" s="81"/>
      <c r="G47" s="91">
        <f t="shared" si="0"/>
        <v>0</v>
      </c>
      <c r="H47" s="85"/>
      <c r="I47" s="81"/>
      <c r="J47" s="95">
        <f t="shared" si="1"/>
        <v>0</v>
      </c>
    </row>
    <row r="48" spans="1:11" s="11" customFormat="1" ht="15">
      <c r="B48" s="65" t="s">
        <v>106</v>
      </c>
      <c r="C48" s="77" t="s">
        <v>131</v>
      </c>
      <c r="D48" s="113" t="s">
        <v>108</v>
      </c>
      <c r="E48" s="110"/>
      <c r="F48" s="82"/>
      <c r="G48" s="92">
        <f t="shared" si="0"/>
        <v>0</v>
      </c>
      <c r="H48" s="87"/>
      <c r="I48" s="82"/>
      <c r="J48" s="96">
        <f t="shared" si="1"/>
        <v>0</v>
      </c>
    </row>
    <row r="49" spans="2:10" s="17" customFormat="1" ht="15">
      <c r="B49" s="15" t="s">
        <v>88</v>
      </c>
      <c r="C49" s="69" t="s">
        <v>80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7" customFormat="1" ht="15">
      <c r="B50" s="15" t="s">
        <v>89</v>
      </c>
      <c r="C50" s="69" t="s">
        <v>82</v>
      </c>
      <c r="D50" s="14" t="s">
        <v>108</v>
      </c>
      <c r="E50" s="109"/>
      <c r="F50" s="81"/>
      <c r="G50" s="91">
        <f t="shared" si="0"/>
        <v>0</v>
      </c>
      <c r="H50" s="85"/>
      <c r="I50" s="81"/>
      <c r="J50" s="95">
        <f t="shared" si="1"/>
        <v>0</v>
      </c>
    </row>
    <row r="51" spans="2:10" s="17" customFormat="1" ht="15">
      <c r="B51" s="15" t="s">
        <v>90</v>
      </c>
      <c r="C51" s="69" t="s">
        <v>81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91</v>
      </c>
      <c r="C52" s="69" t="s">
        <v>127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92</v>
      </c>
      <c r="C53" s="69" t="s">
        <v>126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93</v>
      </c>
      <c r="C54" s="69" t="s">
        <v>83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23" t="s">
        <v>128</v>
      </c>
      <c r="C55" s="69" t="s">
        <v>140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1" customFormat="1" ht="15">
      <c r="B56" s="15"/>
      <c r="C56" s="74"/>
      <c r="D56" s="14"/>
      <c r="E56" s="109"/>
      <c r="F56" s="81"/>
      <c r="G56" s="91"/>
      <c r="H56" s="85"/>
      <c r="I56" s="81"/>
      <c r="J56" s="95"/>
    </row>
    <row r="57" spans="2:10" s="11" customFormat="1" ht="15.75">
      <c r="B57" s="61">
        <v>3</v>
      </c>
      <c r="C57" s="72" t="s">
        <v>96</v>
      </c>
      <c r="D57" s="62"/>
      <c r="E57" s="111"/>
      <c r="F57" s="79"/>
      <c r="G57" s="90"/>
      <c r="H57" s="83"/>
      <c r="I57" s="79"/>
      <c r="J57" s="97"/>
    </row>
    <row r="58" spans="2:10" s="11" customFormat="1" ht="15.75">
      <c r="B58" s="32" t="s">
        <v>10</v>
      </c>
      <c r="C58" s="73" t="s">
        <v>97</v>
      </c>
      <c r="D58" s="14"/>
      <c r="E58" s="109"/>
      <c r="F58" s="81"/>
      <c r="G58" s="91"/>
      <c r="H58" s="85"/>
      <c r="I58" s="81"/>
      <c r="J58" s="95"/>
    </row>
    <row r="59" spans="2:10" s="12" customFormat="1" ht="15.75">
      <c r="B59" s="15" t="s">
        <v>26</v>
      </c>
      <c r="C59" s="69" t="s">
        <v>84</v>
      </c>
      <c r="D59" s="14" t="s">
        <v>108</v>
      </c>
      <c r="E59" s="109"/>
      <c r="F59" s="81"/>
      <c r="G59" s="91">
        <f t="shared" ref="G59:G63" si="2">E59*F59</f>
        <v>0</v>
      </c>
      <c r="H59" s="85"/>
      <c r="I59" s="81"/>
      <c r="J59" s="95">
        <f t="shared" ref="J59:J63" si="3">H59*I59</f>
        <v>0</v>
      </c>
    </row>
    <row r="60" spans="2:10" s="11" customFormat="1" ht="15">
      <c r="B60" s="15" t="s">
        <v>27</v>
      </c>
      <c r="C60" s="69" t="s">
        <v>85</v>
      </c>
      <c r="D60" s="14" t="s">
        <v>108</v>
      </c>
      <c r="E60" s="109"/>
      <c r="F60" s="81"/>
      <c r="G60" s="91">
        <f t="shared" si="2"/>
        <v>0</v>
      </c>
      <c r="H60" s="85"/>
      <c r="I60" s="81"/>
      <c r="J60" s="95">
        <f t="shared" si="3"/>
        <v>0</v>
      </c>
    </row>
    <row r="61" spans="2:10" s="11" customFormat="1" ht="15">
      <c r="B61" s="15" t="s">
        <v>98</v>
      </c>
      <c r="C61" s="69" t="s">
        <v>86</v>
      </c>
      <c r="D61" s="14" t="s">
        <v>108</v>
      </c>
      <c r="E61" s="109"/>
      <c r="F61" s="81"/>
      <c r="G61" s="91">
        <f t="shared" si="2"/>
        <v>0</v>
      </c>
      <c r="H61" s="85"/>
      <c r="I61" s="81"/>
      <c r="J61" s="95">
        <f t="shared" si="3"/>
        <v>0</v>
      </c>
    </row>
    <row r="62" spans="2:10" s="11" customFormat="1" ht="15">
      <c r="B62" s="15" t="s">
        <v>99</v>
      </c>
      <c r="C62" s="69" t="s">
        <v>210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209</v>
      </c>
      <c r="C63" s="69" t="s">
        <v>232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/>
      <c r="C64" s="75"/>
      <c r="D64" s="14"/>
      <c r="E64" s="109"/>
      <c r="F64" s="81"/>
      <c r="G64" s="91"/>
      <c r="H64" s="85"/>
      <c r="I64" s="81"/>
      <c r="J64" s="95"/>
    </row>
    <row r="65" spans="2:10" s="11" customFormat="1" ht="15.75">
      <c r="B65" s="61">
        <v>4</v>
      </c>
      <c r="C65" s="76" t="s">
        <v>28</v>
      </c>
      <c r="D65" s="62"/>
      <c r="E65" s="111"/>
      <c r="F65" s="79"/>
      <c r="G65" s="90"/>
      <c r="H65" s="83"/>
      <c r="I65" s="79"/>
      <c r="J65" s="97"/>
    </row>
    <row r="66" spans="2:10" s="11" customFormat="1" ht="15">
      <c r="B66" s="15" t="s">
        <v>11</v>
      </c>
      <c r="C66" s="69" t="s">
        <v>100</v>
      </c>
      <c r="D66" s="14" t="s">
        <v>108</v>
      </c>
      <c r="E66" s="109"/>
      <c r="F66" s="81"/>
      <c r="G66" s="91">
        <f t="shared" ref="G66:G68" si="4">E66*F66</f>
        <v>0</v>
      </c>
      <c r="H66" s="85"/>
      <c r="I66" s="81"/>
      <c r="J66" s="95">
        <f t="shared" ref="J66:J68" si="5">H66*I66</f>
        <v>0</v>
      </c>
    </row>
    <row r="67" spans="2:10" s="11" customFormat="1" ht="15">
      <c r="B67" s="15" t="s">
        <v>12</v>
      </c>
      <c r="C67" s="69" t="s">
        <v>102</v>
      </c>
      <c r="D67" s="14" t="s">
        <v>108</v>
      </c>
      <c r="E67" s="109"/>
      <c r="F67" s="81"/>
      <c r="G67" s="91">
        <f t="shared" si="4"/>
        <v>0</v>
      </c>
      <c r="H67" s="85"/>
      <c r="I67" s="81"/>
      <c r="J67" s="95">
        <f t="shared" si="5"/>
        <v>0</v>
      </c>
    </row>
    <row r="68" spans="2:10" s="11" customFormat="1" ht="15">
      <c r="B68" s="15" t="s">
        <v>101</v>
      </c>
      <c r="C68" s="69" t="s">
        <v>103</v>
      </c>
      <c r="D68" s="14" t="s">
        <v>108</v>
      </c>
      <c r="E68" s="109"/>
      <c r="F68" s="81"/>
      <c r="G68" s="91">
        <f t="shared" si="4"/>
        <v>0</v>
      </c>
      <c r="H68" s="85"/>
      <c r="I68" s="81"/>
      <c r="J68" s="95">
        <f t="shared" si="5"/>
        <v>0</v>
      </c>
    </row>
    <row r="69" spans="2:10" s="11" customFormat="1" ht="15">
      <c r="B69" s="15"/>
      <c r="C69" s="69"/>
      <c r="D69" s="14"/>
      <c r="E69" s="109"/>
      <c r="F69" s="81"/>
      <c r="G69" s="91"/>
      <c r="H69" s="85"/>
      <c r="I69" s="81"/>
      <c r="J69" s="95"/>
    </row>
    <row r="70" spans="2:10" s="11" customFormat="1" ht="15.75">
      <c r="B70" s="61">
        <v>5</v>
      </c>
      <c r="C70" s="72" t="s">
        <v>29</v>
      </c>
      <c r="D70" s="62"/>
      <c r="E70" s="111"/>
      <c r="F70" s="79"/>
      <c r="G70" s="90"/>
      <c r="H70" s="83"/>
      <c r="I70" s="79"/>
      <c r="J70" s="97"/>
    </row>
    <row r="71" spans="2:10" s="11" customFormat="1" ht="15">
      <c r="B71" s="15" t="s">
        <v>14</v>
      </c>
      <c r="C71" s="69" t="s">
        <v>13</v>
      </c>
      <c r="D71" s="14" t="s">
        <v>108</v>
      </c>
      <c r="E71" s="109"/>
      <c r="F71" s="81"/>
      <c r="G71" s="91">
        <f t="shared" ref="G71:G73" si="6">E71*F71</f>
        <v>0</v>
      </c>
      <c r="H71" s="85"/>
      <c r="I71" s="81"/>
      <c r="J71" s="95">
        <f t="shared" ref="J71:J73" si="7">H71*I71</f>
        <v>0</v>
      </c>
    </row>
    <row r="72" spans="2:10" s="11" customFormat="1" ht="15">
      <c r="B72" s="15" t="s">
        <v>30</v>
      </c>
      <c r="C72" s="69" t="s">
        <v>194</v>
      </c>
      <c r="D72" s="14" t="s">
        <v>108</v>
      </c>
      <c r="E72" s="109"/>
      <c r="F72" s="81"/>
      <c r="G72" s="91">
        <f t="shared" si="6"/>
        <v>0</v>
      </c>
      <c r="H72" s="85"/>
      <c r="I72" s="81"/>
      <c r="J72" s="95">
        <f t="shared" si="7"/>
        <v>0</v>
      </c>
    </row>
    <row r="73" spans="2:10" s="11" customFormat="1" ht="15">
      <c r="B73" s="15" t="s">
        <v>95</v>
      </c>
      <c r="C73" s="69" t="s">
        <v>195</v>
      </c>
      <c r="D73" s="14" t="s">
        <v>108</v>
      </c>
      <c r="E73" s="109"/>
      <c r="F73" s="81"/>
      <c r="G73" s="91">
        <f t="shared" si="6"/>
        <v>0</v>
      </c>
      <c r="H73" s="85"/>
      <c r="I73" s="81"/>
      <c r="J73" s="95">
        <f t="shared" si="7"/>
        <v>0</v>
      </c>
    </row>
    <row r="74" spans="2:10" s="11" customFormat="1" ht="15.75" thickBot="1">
      <c r="B74" s="49"/>
      <c r="C74" s="78"/>
      <c r="D74" s="114"/>
      <c r="E74" s="112"/>
      <c r="F74" s="89"/>
      <c r="G74" s="93"/>
      <c r="H74" s="88"/>
      <c r="I74" s="89"/>
      <c r="J74" s="98"/>
    </row>
    <row r="75" spans="2:10" s="18" customFormat="1" ht="16.5" thickBot="1">
      <c r="B75" s="19"/>
      <c r="C75" s="50" t="str">
        <f>CONCATENATE("TOTAL PRECIO ",C36)</f>
        <v>TOTAL PRECIO ESTACIÓN PUENTE CAL Y CANTO</v>
      </c>
      <c r="D75" s="222"/>
      <c r="E75" s="223"/>
      <c r="F75" s="223"/>
      <c r="G75" s="115">
        <f>SUM(G39:G74)</f>
        <v>0</v>
      </c>
      <c r="H75" s="222"/>
      <c r="I75" s="223"/>
      <c r="J75" s="116">
        <f>SUM(J39:J74)</f>
        <v>0</v>
      </c>
    </row>
    <row r="76" spans="2:10" s="11" customFormat="1" ht="20.25" customHeight="1">
      <c r="B76" s="17"/>
      <c r="C76" s="48"/>
      <c r="D76" s="17"/>
    </row>
    <row r="77" spans="2:10" s="11" customFormat="1" ht="15.75">
      <c r="B77" s="230" t="s">
        <v>3</v>
      </c>
      <c r="C77" s="230"/>
      <c r="D77" s="235"/>
      <c r="E77" s="235"/>
      <c r="F77" s="225"/>
      <c r="G77" s="225"/>
    </row>
    <row r="78" spans="2:10" s="11" customFormat="1" ht="15.75">
      <c r="B78" s="230" t="s">
        <v>4</v>
      </c>
      <c r="C78" s="230"/>
      <c r="D78" s="230"/>
      <c r="E78" s="230"/>
      <c r="F78" s="225"/>
      <c r="G78" s="225"/>
    </row>
    <row r="79" spans="2:10" s="11" customFormat="1" ht="18.75" customHeight="1">
      <c r="B79" s="230" t="s">
        <v>5</v>
      </c>
      <c r="C79" s="230"/>
      <c r="D79" s="231"/>
      <c r="E79" s="231"/>
      <c r="F79" s="226"/>
      <c r="G79" s="226"/>
    </row>
    <row r="80" spans="2:10" s="11" customFormat="1" ht="15" customHeight="1">
      <c r="B80" s="20"/>
      <c r="C80" s="38"/>
      <c r="D80" s="20"/>
      <c r="E80" s="22"/>
      <c r="F80" s="22"/>
      <c r="G80" s="22"/>
    </row>
    <row r="81" spans="1:10" ht="15" customHeight="1">
      <c r="A81" s="11"/>
      <c r="B81" s="33"/>
      <c r="C81" s="26"/>
      <c r="D81" s="42"/>
      <c r="E81" s="33"/>
      <c r="F81" s="34"/>
      <c r="G81" s="34"/>
    </row>
    <row r="82" spans="1:10" s="23" customFormat="1" ht="15" customHeight="1" thickBot="1">
      <c r="B82" s="24"/>
      <c r="C82" s="66" t="s">
        <v>163</v>
      </c>
      <c r="D82" s="43"/>
      <c r="E82" s="24"/>
      <c r="F82" s="25"/>
      <c r="G82" s="25"/>
      <c r="H82" s="11"/>
    </row>
    <row r="83" spans="1:10" s="12" customFormat="1" ht="21.75" customHeight="1" thickBot="1">
      <c r="B83" s="55" t="s">
        <v>0</v>
      </c>
      <c r="C83" s="238" t="s">
        <v>1</v>
      </c>
      <c r="D83" s="240" t="s">
        <v>2</v>
      </c>
      <c r="E83" s="227" t="s">
        <v>113</v>
      </c>
      <c r="F83" s="228"/>
      <c r="G83" s="234"/>
      <c r="H83" s="227" t="s">
        <v>116</v>
      </c>
      <c r="I83" s="228"/>
      <c r="J83" s="229"/>
    </row>
    <row r="84" spans="1:10" s="12" customFormat="1" ht="32.25" thickBot="1">
      <c r="B84" s="56" t="s">
        <v>51</v>
      </c>
      <c r="C84" s="239"/>
      <c r="D84" s="241"/>
      <c r="E84" s="128" t="s">
        <v>109</v>
      </c>
      <c r="F84" s="129" t="s">
        <v>111</v>
      </c>
      <c r="G84" s="130" t="s">
        <v>112</v>
      </c>
      <c r="H84" s="131" t="s">
        <v>109</v>
      </c>
      <c r="I84" s="129" t="s">
        <v>114</v>
      </c>
      <c r="J84" s="132" t="s">
        <v>115</v>
      </c>
    </row>
    <row r="85" spans="1:10" s="12" customFormat="1" ht="15.75">
      <c r="B85" s="63">
        <v>1</v>
      </c>
      <c r="C85" s="68" t="s">
        <v>22</v>
      </c>
      <c r="D85" s="60"/>
      <c r="E85" s="108"/>
      <c r="F85" s="100"/>
      <c r="G85" s="101"/>
      <c r="H85" s="99"/>
      <c r="I85" s="100"/>
      <c r="J85" s="102"/>
    </row>
    <row r="86" spans="1:10" s="12" customFormat="1" ht="15.75">
      <c r="B86" s="15" t="s">
        <v>23</v>
      </c>
      <c r="C86" s="69" t="s">
        <v>207</v>
      </c>
      <c r="D86" s="14" t="s">
        <v>108</v>
      </c>
      <c r="E86" s="109"/>
      <c r="F86" s="80"/>
      <c r="G86" s="91">
        <f>E86*F86</f>
        <v>0</v>
      </c>
      <c r="H86" s="85"/>
      <c r="I86" s="94"/>
      <c r="J86" s="95">
        <f>H86*I86</f>
        <v>0</v>
      </c>
    </row>
    <row r="87" spans="1:10" s="12" customFormat="1" ht="15.75">
      <c r="B87" s="15" t="s">
        <v>110</v>
      </c>
      <c r="C87" s="69" t="s">
        <v>208</v>
      </c>
      <c r="D87" s="14" t="s">
        <v>108</v>
      </c>
      <c r="E87" s="109"/>
      <c r="F87" s="80"/>
      <c r="G87" s="91">
        <f>E87*F87</f>
        <v>0</v>
      </c>
      <c r="H87" s="85"/>
      <c r="I87" s="94"/>
      <c r="J87" s="95">
        <f>H87*I87</f>
        <v>0</v>
      </c>
    </row>
    <row r="88" spans="1:10" s="12" customFormat="1" ht="15.75">
      <c r="B88" s="15" t="s">
        <v>117</v>
      </c>
      <c r="C88" s="70" t="s">
        <v>197</v>
      </c>
      <c r="D88" s="14" t="s">
        <v>108</v>
      </c>
      <c r="E88" s="109"/>
      <c r="F88" s="80"/>
      <c r="G88" s="91">
        <f>E88*F88</f>
        <v>0</v>
      </c>
      <c r="H88" s="85"/>
      <c r="I88" s="80"/>
      <c r="J88" s="95">
        <f>H88*I88</f>
        <v>0</v>
      </c>
    </row>
    <row r="89" spans="1:10" s="12" customFormat="1" ht="15.75">
      <c r="B89" s="15" t="s">
        <v>206</v>
      </c>
      <c r="C89" s="70" t="s">
        <v>118</v>
      </c>
      <c r="D89" s="14" t="s">
        <v>108</v>
      </c>
      <c r="E89" s="109"/>
      <c r="F89" s="80"/>
      <c r="G89" s="91">
        <f>E89*F89</f>
        <v>0</v>
      </c>
      <c r="H89" s="85"/>
      <c r="I89" s="80"/>
      <c r="J89" s="95">
        <f>H89*I89</f>
        <v>0</v>
      </c>
    </row>
    <row r="90" spans="1:10" s="12" customFormat="1" ht="15.75" customHeight="1">
      <c r="B90" s="32"/>
      <c r="C90" s="71"/>
      <c r="D90" s="14"/>
      <c r="E90" s="109"/>
      <c r="F90" s="81"/>
      <c r="G90" s="91"/>
      <c r="H90" s="85"/>
      <c r="I90" s="81"/>
      <c r="J90" s="95"/>
    </row>
    <row r="91" spans="1:10" s="12" customFormat="1" ht="15.75">
      <c r="B91" s="61">
        <v>2</v>
      </c>
      <c r="C91" s="72" t="s">
        <v>15</v>
      </c>
      <c r="D91" s="62"/>
      <c r="E91" s="111"/>
      <c r="F91" s="79"/>
      <c r="G91" s="90"/>
      <c r="H91" s="83"/>
      <c r="I91" s="79"/>
      <c r="J91" s="97"/>
    </row>
    <row r="92" spans="1:10" s="16" customFormat="1" ht="15.75">
      <c r="B92" s="32" t="s">
        <v>8</v>
      </c>
      <c r="C92" s="73" t="s">
        <v>87</v>
      </c>
      <c r="D92" s="14"/>
      <c r="E92" s="109"/>
      <c r="F92" s="81"/>
      <c r="G92" s="91"/>
      <c r="H92" s="85"/>
      <c r="I92" s="81"/>
      <c r="J92" s="95"/>
    </row>
    <row r="93" spans="1:10" s="11" customFormat="1" ht="15">
      <c r="B93" s="15" t="s">
        <v>24</v>
      </c>
      <c r="C93" s="69" t="s">
        <v>129</v>
      </c>
      <c r="D93" s="14" t="s">
        <v>108</v>
      </c>
      <c r="E93" s="109"/>
      <c r="F93" s="81"/>
      <c r="G93" s="91">
        <f t="shared" ref="G93:G101" si="8">E93*F93</f>
        <v>0</v>
      </c>
      <c r="H93" s="85"/>
      <c r="I93" s="81"/>
      <c r="J93" s="95">
        <f t="shared" ref="J93:J101" si="9">H93*I93</f>
        <v>0</v>
      </c>
    </row>
    <row r="94" spans="1:10" s="11" customFormat="1" ht="15">
      <c r="B94" s="15" t="s">
        <v>25</v>
      </c>
      <c r="C94" s="69" t="s">
        <v>130</v>
      </c>
      <c r="D94" s="14" t="s">
        <v>108</v>
      </c>
      <c r="E94" s="109"/>
      <c r="F94" s="81"/>
      <c r="G94" s="91">
        <f t="shared" si="8"/>
        <v>0</v>
      </c>
      <c r="H94" s="85"/>
      <c r="I94" s="81"/>
      <c r="J94" s="95">
        <f t="shared" si="9"/>
        <v>0</v>
      </c>
    </row>
    <row r="95" spans="1:10" s="17" customFormat="1" ht="15">
      <c r="B95" s="15" t="s">
        <v>106</v>
      </c>
      <c r="C95" s="69" t="s">
        <v>80</v>
      </c>
      <c r="D95" s="14" t="s">
        <v>108</v>
      </c>
      <c r="E95" s="109"/>
      <c r="F95" s="81"/>
      <c r="G95" s="91">
        <f t="shared" si="8"/>
        <v>0</v>
      </c>
      <c r="H95" s="85"/>
      <c r="I95" s="81"/>
      <c r="J95" s="95">
        <f t="shared" si="9"/>
        <v>0</v>
      </c>
    </row>
    <row r="96" spans="1:10" s="17" customFormat="1" ht="15">
      <c r="B96" s="15" t="s">
        <v>88</v>
      </c>
      <c r="C96" s="69" t="s">
        <v>82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89</v>
      </c>
      <c r="C97" s="69" t="s">
        <v>81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90</v>
      </c>
      <c r="C98" s="69" t="s">
        <v>127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91</v>
      </c>
      <c r="C99" s="69" t="s">
        <v>126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92</v>
      </c>
      <c r="C100" s="69" t="s">
        <v>83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93</v>
      </c>
      <c r="C101" s="69" t="s">
        <v>140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1" customFormat="1" ht="15">
      <c r="B102" s="15"/>
      <c r="C102" s="74"/>
      <c r="D102" s="14"/>
      <c r="E102" s="109"/>
      <c r="F102" s="81"/>
      <c r="G102" s="91"/>
      <c r="H102" s="85"/>
      <c r="I102" s="81"/>
      <c r="J102" s="95"/>
    </row>
    <row r="103" spans="2:10" s="11" customFormat="1" ht="15.75">
      <c r="B103" s="61">
        <v>3</v>
      </c>
      <c r="C103" s="72" t="s">
        <v>96</v>
      </c>
      <c r="D103" s="62"/>
      <c r="E103" s="111"/>
      <c r="F103" s="79"/>
      <c r="G103" s="90"/>
      <c r="H103" s="83"/>
      <c r="I103" s="79"/>
      <c r="J103" s="97"/>
    </row>
    <row r="104" spans="2:10" s="11" customFormat="1" ht="15.75">
      <c r="B104" s="32" t="s">
        <v>10</v>
      </c>
      <c r="C104" s="73" t="s">
        <v>97</v>
      </c>
      <c r="D104" s="14"/>
      <c r="E104" s="109"/>
      <c r="F104" s="81"/>
      <c r="G104" s="91"/>
      <c r="H104" s="85"/>
      <c r="I104" s="81"/>
      <c r="J104" s="95"/>
    </row>
    <row r="105" spans="2:10" s="12" customFormat="1" ht="15.75">
      <c r="B105" s="15" t="s">
        <v>26</v>
      </c>
      <c r="C105" s="69" t="s">
        <v>84</v>
      </c>
      <c r="D105" s="14" t="s">
        <v>108</v>
      </c>
      <c r="E105" s="109"/>
      <c r="F105" s="81"/>
      <c r="G105" s="91">
        <f t="shared" ref="G105:G109" si="10">E105*F105</f>
        <v>0</v>
      </c>
      <c r="H105" s="85"/>
      <c r="I105" s="81"/>
      <c r="J105" s="95">
        <f t="shared" ref="J105:J109" si="11">H105*I105</f>
        <v>0</v>
      </c>
    </row>
    <row r="106" spans="2:10" s="11" customFormat="1" ht="15">
      <c r="B106" s="15" t="s">
        <v>27</v>
      </c>
      <c r="C106" s="69" t="s">
        <v>85</v>
      </c>
      <c r="D106" s="14" t="s">
        <v>108</v>
      </c>
      <c r="E106" s="109"/>
      <c r="F106" s="81"/>
      <c r="G106" s="91">
        <f t="shared" si="10"/>
        <v>0</v>
      </c>
      <c r="H106" s="85"/>
      <c r="I106" s="81"/>
      <c r="J106" s="95">
        <f t="shared" si="11"/>
        <v>0</v>
      </c>
    </row>
    <row r="107" spans="2:10" s="11" customFormat="1" ht="15">
      <c r="B107" s="15" t="s">
        <v>98</v>
      </c>
      <c r="C107" s="69" t="s">
        <v>86</v>
      </c>
      <c r="D107" s="14" t="s">
        <v>108</v>
      </c>
      <c r="E107" s="109"/>
      <c r="F107" s="81"/>
      <c r="G107" s="91">
        <f t="shared" si="10"/>
        <v>0</v>
      </c>
      <c r="H107" s="85"/>
      <c r="I107" s="81"/>
      <c r="J107" s="95">
        <f t="shared" si="11"/>
        <v>0</v>
      </c>
    </row>
    <row r="108" spans="2:10" s="11" customFormat="1" ht="15">
      <c r="B108" s="15" t="s">
        <v>99</v>
      </c>
      <c r="C108" s="69" t="s">
        <v>210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209</v>
      </c>
      <c r="C109" s="69" t="s">
        <v>232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/>
      <c r="C110" s="75"/>
      <c r="D110" s="14"/>
      <c r="E110" s="109"/>
      <c r="F110" s="81"/>
      <c r="G110" s="91"/>
      <c r="H110" s="85"/>
      <c r="I110" s="81"/>
      <c r="J110" s="95"/>
    </row>
    <row r="111" spans="2:10" s="11" customFormat="1" ht="15.75">
      <c r="B111" s="61">
        <v>4</v>
      </c>
      <c r="C111" s="76" t="s">
        <v>28</v>
      </c>
      <c r="D111" s="62"/>
      <c r="E111" s="111"/>
      <c r="F111" s="79"/>
      <c r="G111" s="90"/>
      <c r="H111" s="83"/>
      <c r="I111" s="79"/>
      <c r="J111" s="97"/>
    </row>
    <row r="112" spans="2:10" s="11" customFormat="1" ht="15">
      <c r="B112" s="15" t="s">
        <v>11</v>
      </c>
      <c r="C112" s="69" t="s">
        <v>100</v>
      </c>
      <c r="D112" s="14" t="s">
        <v>108</v>
      </c>
      <c r="E112" s="109"/>
      <c r="F112" s="81"/>
      <c r="G112" s="91">
        <f t="shared" ref="G112:G116" si="12">E112*F112</f>
        <v>0</v>
      </c>
      <c r="H112" s="85"/>
      <c r="I112" s="81"/>
      <c r="J112" s="95">
        <f t="shared" ref="J112:J116" si="13">H112*I112</f>
        <v>0</v>
      </c>
    </row>
    <row r="113" spans="2:10" s="11" customFormat="1" ht="15">
      <c r="B113" s="15" t="s">
        <v>12</v>
      </c>
      <c r="C113" s="69" t="s">
        <v>236</v>
      </c>
      <c r="D113" s="14" t="s">
        <v>108</v>
      </c>
      <c r="E113" s="109"/>
      <c r="F113" s="81"/>
      <c r="G113" s="91">
        <f t="shared" si="12"/>
        <v>0</v>
      </c>
      <c r="H113" s="85"/>
      <c r="I113" s="81"/>
      <c r="J113" s="95">
        <f t="shared" si="13"/>
        <v>0</v>
      </c>
    </row>
    <row r="114" spans="2:10" s="11" customFormat="1" ht="15">
      <c r="B114" s="15" t="s">
        <v>101</v>
      </c>
      <c r="C114" s="69" t="s">
        <v>102</v>
      </c>
      <c r="D114" s="14" t="s">
        <v>108</v>
      </c>
      <c r="E114" s="109"/>
      <c r="F114" s="81"/>
      <c r="G114" s="91">
        <f t="shared" si="12"/>
        <v>0</v>
      </c>
      <c r="H114" s="85"/>
      <c r="I114" s="81"/>
      <c r="J114" s="95">
        <f t="shared" si="13"/>
        <v>0</v>
      </c>
    </row>
    <row r="115" spans="2:10" s="11" customFormat="1" ht="15">
      <c r="B115" s="15" t="s">
        <v>119</v>
      </c>
      <c r="C115" s="69" t="s">
        <v>103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235</v>
      </c>
      <c r="C116" s="69" t="s">
        <v>120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/>
      <c r="C117" s="69"/>
      <c r="D117" s="14"/>
      <c r="E117" s="109"/>
      <c r="F117" s="81"/>
      <c r="G117" s="91"/>
      <c r="H117" s="85"/>
      <c r="I117" s="81"/>
      <c r="J117" s="95"/>
    </row>
    <row r="118" spans="2:10" s="11" customFormat="1" ht="15.75">
      <c r="B118" s="61">
        <v>5</v>
      </c>
      <c r="C118" s="72" t="s">
        <v>29</v>
      </c>
      <c r="D118" s="62"/>
      <c r="E118" s="111"/>
      <c r="F118" s="79"/>
      <c r="G118" s="90"/>
      <c r="H118" s="83"/>
      <c r="I118" s="79"/>
      <c r="J118" s="97"/>
    </row>
    <row r="119" spans="2:10" s="11" customFormat="1" ht="15">
      <c r="B119" s="15" t="s">
        <v>14</v>
      </c>
      <c r="C119" s="69" t="s">
        <v>13</v>
      </c>
      <c r="D119" s="14" t="s">
        <v>108</v>
      </c>
      <c r="E119" s="109"/>
      <c r="F119" s="81"/>
      <c r="G119" s="91">
        <f t="shared" ref="G119:G121" si="14">E119*F119</f>
        <v>0</v>
      </c>
      <c r="H119" s="85"/>
      <c r="I119" s="81"/>
      <c r="J119" s="95">
        <f t="shared" ref="J119:J121" si="15">H119*I119</f>
        <v>0</v>
      </c>
    </row>
    <row r="120" spans="2:10" s="11" customFormat="1" ht="15">
      <c r="B120" s="15" t="s">
        <v>30</v>
      </c>
      <c r="C120" s="69" t="s">
        <v>194</v>
      </c>
      <c r="D120" s="14" t="s">
        <v>108</v>
      </c>
      <c r="E120" s="109"/>
      <c r="F120" s="81"/>
      <c r="G120" s="91">
        <f t="shared" si="14"/>
        <v>0</v>
      </c>
      <c r="H120" s="85"/>
      <c r="I120" s="81"/>
      <c r="J120" s="95">
        <f t="shared" si="15"/>
        <v>0</v>
      </c>
    </row>
    <row r="121" spans="2:10" s="11" customFormat="1" ht="15">
      <c r="B121" s="15" t="s">
        <v>95</v>
      </c>
      <c r="C121" s="69" t="s">
        <v>195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.75" thickBot="1">
      <c r="B122" s="49"/>
      <c r="C122" s="78"/>
      <c r="D122" s="114"/>
      <c r="E122" s="112"/>
      <c r="F122" s="89"/>
      <c r="G122" s="93"/>
      <c r="H122" s="88"/>
      <c r="I122" s="89"/>
      <c r="J122" s="98"/>
    </row>
    <row r="123" spans="2:10" s="18" customFormat="1" ht="16.5" thickBot="1">
      <c r="B123" s="19"/>
      <c r="C123" s="50" t="str">
        <f>CONCATENATE("TOTAL PRECIO ",C82)</f>
        <v>TOTAL PRECIO ESTACIÓN SANTA ANA L2</v>
      </c>
      <c r="D123" s="222"/>
      <c r="E123" s="223"/>
      <c r="F123" s="223"/>
      <c r="G123" s="115">
        <f>SUM(G85:G122)</f>
        <v>0</v>
      </c>
      <c r="H123" s="222"/>
      <c r="I123" s="223"/>
      <c r="J123" s="116">
        <f>SUM(J85:J122)</f>
        <v>0</v>
      </c>
    </row>
    <row r="124" spans="2:10" s="18" customFormat="1" ht="15.75">
      <c r="B124" s="133"/>
      <c r="C124" s="134"/>
      <c r="D124" s="135"/>
      <c r="E124" s="135"/>
      <c r="F124" s="135"/>
      <c r="G124" s="136"/>
      <c r="H124" s="135"/>
      <c r="I124" s="135"/>
      <c r="J124" s="137"/>
    </row>
    <row r="125" spans="2:10" ht="15.75">
      <c r="B125" s="230" t="s">
        <v>3</v>
      </c>
      <c r="C125" s="230"/>
      <c r="D125" s="235"/>
      <c r="E125" s="235"/>
      <c r="F125" s="225"/>
      <c r="G125" s="225"/>
      <c r="H125" s="11"/>
    </row>
    <row r="126" spans="2:10" ht="15.75">
      <c r="B126" s="230" t="s">
        <v>4</v>
      </c>
      <c r="C126" s="230"/>
      <c r="D126" s="230"/>
      <c r="E126" s="230"/>
      <c r="F126" s="225"/>
      <c r="G126" s="225"/>
      <c r="H126" s="11"/>
    </row>
    <row r="127" spans="2:10" ht="15.75">
      <c r="B127" s="230" t="s">
        <v>5</v>
      </c>
      <c r="C127" s="230"/>
      <c r="D127" s="231"/>
      <c r="E127" s="231"/>
      <c r="F127" s="226"/>
      <c r="G127" s="226"/>
      <c r="H127" s="11"/>
    </row>
    <row r="128" spans="2:10">
      <c r="C128" s="38"/>
      <c r="D128" s="20"/>
    </row>
    <row r="129" spans="2:10">
      <c r="C129" s="38"/>
      <c r="D129" s="20"/>
    </row>
    <row r="130" spans="2:10" ht="16.5" thickBot="1">
      <c r="B130" s="24"/>
      <c r="C130" s="66" t="s">
        <v>164</v>
      </c>
      <c r="D130" s="43"/>
      <c r="E130" s="24"/>
      <c r="F130" s="25"/>
      <c r="G130" s="25"/>
    </row>
    <row r="131" spans="2:10" s="12" customFormat="1" ht="21.75" customHeight="1" thickBot="1">
      <c r="B131" s="55" t="s">
        <v>0</v>
      </c>
      <c r="C131" s="238" t="s">
        <v>1</v>
      </c>
      <c r="D131" s="240" t="s">
        <v>2</v>
      </c>
      <c r="E131" s="227" t="s">
        <v>113</v>
      </c>
      <c r="F131" s="228"/>
      <c r="G131" s="234"/>
      <c r="H131" s="227" t="s">
        <v>116</v>
      </c>
      <c r="I131" s="228"/>
      <c r="J131" s="229"/>
    </row>
    <row r="132" spans="2:10" s="12" customFormat="1" ht="32.25" thickBot="1">
      <c r="B132" s="56" t="s">
        <v>63</v>
      </c>
      <c r="C132" s="239"/>
      <c r="D132" s="241"/>
      <c r="E132" s="128" t="s">
        <v>109</v>
      </c>
      <c r="F132" s="129" t="s">
        <v>111</v>
      </c>
      <c r="G132" s="130" t="s">
        <v>112</v>
      </c>
      <c r="H132" s="131" t="s">
        <v>109</v>
      </c>
      <c r="I132" s="129" t="s">
        <v>114</v>
      </c>
      <c r="J132" s="132" t="s">
        <v>115</v>
      </c>
    </row>
    <row r="133" spans="2:10" s="12" customFormat="1" ht="15.75">
      <c r="B133" s="63">
        <v>1</v>
      </c>
      <c r="C133" s="68" t="s">
        <v>22</v>
      </c>
      <c r="D133" s="60"/>
      <c r="E133" s="108"/>
      <c r="F133" s="100"/>
      <c r="G133" s="101"/>
      <c r="H133" s="99"/>
      <c r="I133" s="100"/>
      <c r="J133" s="102"/>
    </row>
    <row r="134" spans="2:10" s="12" customFormat="1" ht="15.75">
      <c r="B134" s="15" t="s">
        <v>23</v>
      </c>
      <c r="C134" s="69" t="s">
        <v>207</v>
      </c>
      <c r="D134" s="14" t="s">
        <v>108</v>
      </c>
      <c r="E134" s="109"/>
      <c r="F134" s="80"/>
      <c r="G134" s="91">
        <f>E134*F134</f>
        <v>0</v>
      </c>
      <c r="H134" s="85"/>
      <c r="I134" s="94"/>
      <c r="J134" s="95">
        <f>H134*I134</f>
        <v>0</v>
      </c>
    </row>
    <row r="135" spans="2:10" s="12" customFormat="1" ht="15.75">
      <c r="B135" s="15" t="s">
        <v>110</v>
      </c>
      <c r="C135" s="69" t="s">
        <v>208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117</v>
      </c>
      <c r="C136" s="70" t="s">
        <v>197</v>
      </c>
      <c r="D136" s="14" t="s">
        <v>108</v>
      </c>
      <c r="E136" s="109"/>
      <c r="F136" s="80"/>
      <c r="G136" s="91">
        <f>E136*F136</f>
        <v>0</v>
      </c>
      <c r="H136" s="85"/>
      <c r="I136" s="80"/>
      <c r="J136" s="95">
        <f>H136*I136</f>
        <v>0</v>
      </c>
    </row>
    <row r="137" spans="2:10" s="12" customFormat="1" ht="15.75">
      <c r="B137" s="15" t="s">
        <v>206</v>
      </c>
      <c r="C137" s="70" t="s">
        <v>118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 customHeight="1">
      <c r="B138" s="32"/>
      <c r="C138" s="71"/>
      <c r="D138" s="14"/>
      <c r="E138" s="109"/>
      <c r="F138" s="81"/>
      <c r="G138" s="91"/>
      <c r="H138" s="85"/>
      <c r="I138" s="81"/>
      <c r="J138" s="95"/>
    </row>
    <row r="139" spans="2:10" s="12" customFormat="1" ht="15.75">
      <c r="B139" s="61">
        <v>2</v>
      </c>
      <c r="C139" s="72" t="s">
        <v>15</v>
      </c>
      <c r="D139" s="62"/>
      <c r="E139" s="111"/>
      <c r="F139" s="79"/>
      <c r="G139" s="90"/>
      <c r="H139" s="83"/>
      <c r="I139" s="79"/>
      <c r="J139" s="97"/>
    </row>
    <row r="140" spans="2:10" s="16" customFormat="1" ht="15.75">
      <c r="B140" s="32" t="s">
        <v>8</v>
      </c>
      <c r="C140" s="73" t="s">
        <v>87</v>
      </c>
      <c r="D140" s="14"/>
      <c r="E140" s="109"/>
      <c r="F140" s="81"/>
      <c r="G140" s="91"/>
      <c r="H140" s="85"/>
      <c r="I140" s="81"/>
      <c r="J140" s="95"/>
    </row>
    <row r="141" spans="2:10" s="11" customFormat="1" ht="15">
      <c r="B141" s="15" t="s">
        <v>24</v>
      </c>
      <c r="C141" s="69" t="s">
        <v>129</v>
      </c>
      <c r="D141" s="14" t="s">
        <v>108</v>
      </c>
      <c r="E141" s="109"/>
      <c r="F141" s="81"/>
      <c r="G141" s="91">
        <f t="shared" ref="G141:G149" si="16">E141*F141</f>
        <v>0</v>
      </c>
      <c r="H141" s="85"/>
      <c r="I141" s="81"/>
      <c r="J141" s="95">
        <f t="shared" ref="J141:J149" si="17">H141*I141</f>
        <v>0</v>
      </c>
    </row>
    <row r="142" spans="2:10" s="11" customFormat="1" ht="15">
      <c r="B142" s="15" t="s">
        <v>25</v>
      </c>
      <c r="C142" s="69" t="s">
        <v>130</v>
      </c>
      <c r="D142" s="14" t="s">
        <v>108</v>
      </c>
      <c r="E142" s="109"/>
      <c r="F142" s="81"/>
      <c r="G142" s="91">
        <f t="shared" si="16"/>
        <v>0</v>
      </c>
      <c r="H142" s="85"/>
      <c r="I142" s="81"/>
      <c r="J142" s="95">
        <f t="shared" si="17"/>
        <v>0</v>
      </c>
    </row>
    <row r="143" spans="2:10" s="17" customFormat="1" ht="15">
      <c r="B143" s="15" t="s">
        <v>106</v>
      </c>
      <c r="C143" s="69" t="s">
        <v>80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88</v>
      </c>
      <c r="C144" s="69" t="s">
        <v>82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89</v>
      </c>
      <c r="C145" s="69" t="s">
        <v>81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90</v>
      </c>
      <c r="C146" s="69" t="s">
        <v>127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91</v>
      </c>
      <c r="C147" s="69" t="s">
        <v>126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92</v>
      </c>
      <c r="C148" s="69" t="s">
        <v>83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93</v>
      </c>
      <c r="C149" s="69" t="s">
        <v>140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1" customFormat="1" ht="15">
      <c r="B150" s="15"/>
      <c r="C150" s="74"/>
      <c r="D150" s="14"/>
      <c r="E150" s="109"/>
      <c r="F150" s="81"/>
      <c r="G150" s="91"/>
      <c r="H150" s="85"/>
      <c r="I150" s="81"/>
      <c r="J150" s="95"/>
    </row>
    <row r="151" spans="2:10" s="11" customFormat="1" ht="15.75">
      <c r="B151" s="61">
        <v>3</v>
      </c>
      <c r="C151" s="72" t="s">
        <v>96</v>
      </c>
      <c r="D151" s="62"/>
      <c r="E151" s="111"/>
      <c r="F151" s="79"/>
      <c r="G151" s="90"/>
      <c r="H151" s="83"/>
      <c r="I151" s="79"/>
      <c r="J151" s="97"/>
    </row>
    <row r="152" spans="2:10" s="11" customFormat="1" ht="15.75">
      <c r="B152" s="32" t="s">
        <v>10</v>
      </c>
      <c r="C152" s="73" t="s">
        <v>97</v>
      </c>
      <c r="D152" s="14"/>
      <c r="E152" s="109"/>
      <c r="F152" s="81"/>
      <c r="G152" s="91"/>
      <c r="H152" s="85"/>
      <c r="I152" s="81"/>
      <c r="J152" s="95"/>
    </row>
    <row r="153" spans="2:10" s="12" customFormat="1" ht="15.75">
      <c r="B153" s="15" t="s">
        <v>26</v>
      </c>
      <c r="C153" s="69" t="s">
        <v>84</v>
      </c>
      <c r="D153" s="14" t="s">
        <v>108</v>
      </c>
      <c r="E153" s="109"/>
      <c r="F153" s="81"/>
      <c r="G153" s="91">
        <f t="shared" ref="G153:G157" si="18">E153*F153</f>
        <v>0</v>
      </c>
      <c r="H153" s="85"/>
      <c r="I153" s="81"/>
      <c r="J153" s="95">
        <f t="shared" ref="J153:J157" si="19">H153*I153</f>
        <v>0</v>
      </c>
    </row>
    <row r="154" spans="2:10" s="11" customFormat="1" ht="15">
      <c r="B154" s="15" t="s">
        <v>27</v>
      </c>
      <c r="C154" s="69" t="s">
        <v>85</v>
      </c>
      <c r="D154" s="14" t="s">
        <v>108</v>
      </c>
      <c r="E154" s="109"/>
      <c r="F154" s="81"/>
      <c r="G154" s="91">
        <f t="shared" si="18"/>
        <v>0</v>
      </c>
      <c r="H154" s="85"/>
      <c r="I154" s="81"/>
      <c r="J154" s="95">
        <f t="shared" si="19"/>
        <v>0</v>
      </c>
    </row>
    <row r="155" spans="2:10" s="11" customFormat="1" ht="15">
      <c r="B155" s="15" t="s">
        <v>98</v>
      </c>
      <c r="C155" s="69" t="s">
        <v>86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99</v>
      </c>
      <c r="C156" s="69" t="s">
        <v>210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209</v>
      </c>
      <c r="C157" s="69" t="s">
        <v>232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/>
      <c r="C158" s="75"/>
      <c r="D158" s="14"/>
      <c r="E158" s="109"/>
      <c r="F158" s="81"/>
      <c r="G158" s="91"/>
      <c r="H158" s="85"/>
      <c r="I158" s="81"/>
      <c r="J158" s="95"/>
    </row>
    <row r="159" spans="2:10" s="11" customFormat="1" ht="15.75">
      <c r="B159" s="61">
        <v>4</v>
      </c>
      <c r="C159" s="76" t="s">
        <v>28</v>
      </c>
      <c r="D159" s="62"/>
      <c r="E159" s="111"/>
      <c r="F159" s="79"/>
      <c r="G159" s="90"/>
      <c r="H159" s="83"/>
      <c r="I159" s="79"/>
      <c r="J159" s="97"/>
    </row>
    <row r="160" spans="2:10" s="11" customFormat="1" ht="15">
      <c r="B160" s="15" t="s">
        <v>11</v>
      </c>
      <c r="C160" s="69" t="s">
        <v>100</v>
      </c>
      <c r="D160" s="14" t="s">
        <v>108</v>
      </c>
      <c r="E160" s="109"/>
      <c r="F160" s="81"/>
      <c r="G160" s="91">
        <f t="shared" ref="G160:G164" si="20">E160*F160</f>
        <v>0</v>
      </c>
      <c r="H160" s="85"/>
      <c r="I160" s="81"/>
      <c r="J160" s="95">
        <f t="shared" ref="J160:J164" si="21">H160*I160</f>
        <v>0</v>
      </c>
    </row>
    <row r="161" spans="2:10" s="11" customFormat="1" ht="15">
      <c r="B161" s="15" t="s">
        <v>12</v>
      </c>
      <c r="C161" s="69" t="s">
        <v>236</v>
      </c>
      <c r="D161" s="14" t="s">
        <v>108</v>
      </c>
      <c r="E161" s="109"/>
      <c r="F161" s="81"/>
      <c r="G161" s="91">
        <f t="shared" si="20"/>
        <v>0</v>
      </c>
      <c r="H161" s="85"/>
      <c r="I161" s="81"/>
      <c r="J161" s="95">
        <f t="shared" si="21"/>
        <v>0</v>
      </c>
    </row>
    <row r="162" spans="2:10" s="11" customFormat="1" ht="15">
      <c r="B162" s="15" t="s">
        <v>101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119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235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",C130)</f>
        <v>TOTAL PRECIO ESTACIÓN LOS HÉROES L2</v>
      </c>
      <c r="D171" s="222"/>
      <c r="E171" s="223"/>
      <c r="F171" s="223"/>
      <c r="G171" s="115">
        <f>SUM(G133:G170)</f>
        <v>0</v>
      </c>
      <c r="H171" s="222"/>
      <c r="I171" s="223"/>
      <c r="J171" s="116">
        <f>SUM(J133:J170)</f>
        <v>0</v>
      </c>
    </row>
    <row r="172" spans="2:10" s="18" customFormat="1" ht="15.75">
      <c r="B172" s="133"/>
      <c r="C172" s="134"/>
      <c r="D172" s="135"/>
      <c r="E172" s="135"/>
      <c r="F172" s="135"/>
      <c r="G172" s="136"/>
      <c r="H172" s="135"/>
      <c r="I172" s="135"/>
      <c r="J172" s="137"/>
    </row>
    <row r="173" spans="2:10" ht="15.75" customHeight="1">
      <c r="B173" s="230" t="s">
        <v>3</v>
      </c>
      <c r="C173" s="230"/>
      <c r="D173" s="235"/>
      <c r="E173" s="235"/>
      <c r="F173" s="225"/>
      <c r="G173" s="225"/>
    </row>
    <row r="174" spans="2:10" ht="15.75">
      <c r="B174" s="230" t="s">
        <v>4</v>
      </c>
      <c r="C174" s="230"/>
      <c r="D174" s="230"/>
      <c r="E174" s="230"/>
      <c r="F174" s="225"/>
      <c r="G174" s="225"/>
    </row>
    <row r="175" spans="2:10" ht="15.75" customHeight="1">
      <c r="B175" s="230" t="s">
        <v>5</v>
      </c>
      <c r="C175" s="230"/>
      <c r="D175" s="231"/>
      <c r="E175" s="231"/>
      <c r="F175" s="226"/>
      <c r="G175" s="226"/>
    </row>
    <row r="176" spans="2:10" ht="15.75">
      <c r="B176" s="33"/>
      <c r="C176" s="26"/>
      <c r="D176" s="42"/>
      <c r="E176" s="33"/>
      <c r="F176" s="34"/>
      <c r="G176" s="34"/>
    </row>
    <row r="177" spans="2:10" ht="18">
      <c r="B177" s="236"/>
      <c r="C177" s="236"/>
      <c r="D177" s="41"/>
      <c r="E177" s="237"/>
      <c r="F177" s="237"/>
      <c r="G177" s="10"/>
    </row>
    <row r="178" spans="2:10" ht="16.5" thickBot="1">
      <c r="B178" s="24"/>
      <c r="C178" s="66" t="s">
        <v>165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38" t="s">
        <v>1</v>
      </c>
      <c r="D179" s="240" t="s">
        <v>2</v>
      </c>
      <c r="E179" s="227" t="s">
        <v>113</v>
      </c>
      <c r="F179" s="228"/>
      <c r="G179" s="234"/>
      <c r="H179" s="227" t="s">
        <v>116</v>
      </c>
      <c r="I179" s="228"/>
      <c r="J179" s="229"/>
    </row>
    <row r="180" spans="2:10" s="12" customFormat="1" ht="32.25" thickBot="1">
      <c r="B180" s="56" t="s">
        <v>62</v>
      </c>
      <c r="C180" s="239"/>
      <c r="D180" s="241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TOESCA</v>
      </c>
      <c r="D218" s="222"/>
      <c r="E218" s="223"/>
      <c r="F218" s="223"/>
      <c r="G218" s="115">
        <f>SUM(G181:G217)</f>
        <v>0</v>
      </c>
      <c r="H218" s="222"/>
      <c r="I218" s="223"/>
      <c r="J218" s="116">
        <f>SUM(J181:J217)</f>
        <v>0</v>
      </c>
    </row>
    <row r="219" spans="2:10" s="18" customFormat="1" ht="15.75">
      <c r="B219" s="133"/>
      <c r="C219" s="134"/>
      <c r="D219" s="135"/>
      <c r="E219" s="135"/>
      <c r="F219" s="135"/>
      <c r="G219" s="136"/>
      <c r="H219" s="135"/>
      <c r="I219" s="135"/>
      <c r="J219" s="137"/>
    </row>
    <row r="220" spans="2:10" ht="15.75" customHeight="1">
      <c r="B220" s="230" t="s">
        <v>3</v>
      </c>
      <c r="C220" s="230"/>
      <c r="D220" s="235"/>
      <c r="E220" s="235"/>
      <c r="F220" s="225"/>
      <c r="G220" s="225"/>
    </row>
    <row r="221" spans="2:10" ht="15.75">
      <c r="B221" s="230" t="s">
        <v>4</v>
      </c>
      <c r="C221" s="230"/>
      <c r="D221" s="230"/>
      <c r="E221" s="230"/>
      <c r="F221" s="225"/>
      <c r="G221" s="225"/>
    </row>
    <row r="222" spans="2:10" ht="15.75" customHeight="1">
      <c r="B222" s="230" t="s">
        <v>5</v>
      </c>
      <c r="C222" s="230"/>
      <c r="D222" s="231"/>
      <c r="E222" s="231"/>
      <c r="F222" s="226"/>
      <c r="G222" s="226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166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38" t="s">
        <v>1</v>
      </c>
      <c r="D226" s="240" t="s">
        <v>2</v>
      </c>
      <c r="E226" s="227" t="s">
        <v>113</v>
      </c>
      <c r="F226" s="228"/>
      <c r="G226" s="234"/>
      <c r="H226" s="227" t="s">
        <v>116</v>
      </c>
      <c r="I226" s="228"/>
      <c r="J226" s="229"/>
    </row>
    <row r="227" spans="2:10" s="12" customFormat="1" ht="32.25" thickBot="1">
      <c r="B227" s="56" t="s">
        <v>61</v>
      </c>
      <c r="C227" s="239"/>
      <c r="D227" s="241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PARQUE O'HIGGINS</v>
      </c>
      <c r="D265" s="222"/>
      <c r="E265" s="223"/>
      <c r="F265" s="223"/>
      <c r="G265" s="115">
        <f>SUM(G228:G264)</f>
        <v>0</v>
      </c>
      <c r="H265" s="222"/>
      <c r="I265" s="223"/>
      <c r="J265" s="116">
        <f>SUM(J228:J264)</f>
        <v>0</v>
      </c>
    </row>
    <row r="266" spans="2:10" s="18" customFormat="1" ht="15.75">
      <c r="B266" s="133"/>
      <c r="C266" s="134"/>
      <c r="D266" s="135"/>
      <c r="E266" s="135"/>
      <c r="F266" s="135"/>
      <c r="G266" s="136"/>
      <c r="H266" s="135"/>
      <c r="I266" s="135"/>
      <c r="J266" s="137"/>
    </row>
    <row r="267" spans="2:10" ht="15.75">
      <c r="B267" s="230" t="s">
        <v>3</v>
      </c>
      <c r="C267" s="230"/>
      <c r="D267" s="235"/>
      <c r="E267" s="235"/>
      <c r="F267" s="225"/>
      <c r="G267" s="225"/>
    </row>
    <row r="268" spans="2:10" ht="15.75">
      <c r="B268" s="230" t="s">
        <v>4</v>
      </c>
      <c r="C268" s="230"/>
      <c r="D268" s="230"/>
      <c r="E268" s="230"/>
      <c r="F268" s="225"/>
      <c r="G268" s="225"/>
    </row>
    <row r="269" spans="2:10" ht="15.75">
      <c r="B269" s="230" t="s">
        <v>5</v>
      </c>
      <c r="C269" s="230"/>
      <c r="D269" s="231"/>
      <c r="E269" s="231"/>
      <c r="F269" s="226"/>
      <c r="G269" s="226"/>
    </row>
    <row r="270" spans="2:10" ht="15.75">
      <c r="B270" s="33"/>
      <c r="C270" s="26"/>
      <c r="D270" s="42"/>
      <c r="E270" s="33"/>
      <c r="F270" s="34"/>
      <c r="G270" s="34"/>
    </row>
    <row r="271" spans="2:10" ht="18">
      <c r="B271" s="236"/>
      <c r="C271" s="236"/>
      <c r="D271" s="41"/>
      <c r="E271" s="237"/>
      <c r="F271" s="237"/>
      <c r="G271" s="10"/>
    </row>
    <row r="272" spans="2:10" ht="16.5" thickBot="1">
      <c r="B272" s="24"/>
      <c r="C272" s="66" t="s">
        <v>167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38" t="s">
        <v>1</v>
      </c>
      <c r="D273" s="240" t="s">
        <v>2</v>
      </c>
      <c r="E273" s="227" t="s">
        <v>113</v>
      </c>
      <c r="F273" s="228"/>
      <c r="G273" s="234"/>
      <c r="H273" s="227" t="s">
        <v>116</v>
      </c>
      <c r="I273" s="228"/>
      <c r="J273" s="229"/>
    </row>
    <row r="274" spans="2:10" s="12" customFormat="1" ht="32.25" thickBot="1">
      <c r="B274" s="56" t="s">
        <v>60</v>
      </c>
      <c r="C274" s="239"/>
      <c r="D274" s="241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RONDIZZONI</v>
      </c>
      <c r="D312" s="222"/>
      <c r="E312" s="223"/>
      <c r="F312" s="223"/>
      <c r="G312" s="115">
        <f>SUM(G275:G311)</f>
        <v>0</v>
      </c>
      <c r="H312" s="222"/>
      <c r="I312" s="223"/>
      <c r="J312" s="116">
        <f>SUM(J275:J311)</f>
        <v>0</v>
      </c>
    </row>
    <row r="313" spans="2:10" s="18" customFormat="1" ht="15.75">
      <c r="B313" s="133"/>
      <c r="C313" s="134"/>
      <c r="D313" s="135"/>
      <c r="E313" s="135"/>
      <c r="F313" s="135"/>
      <c r="G313" s="136"/>
      <c r="H313" s="135"/>
      <c r="I313" s="135"/>
      <c r="J313" s="137"/>
    </row>
    <row r="314" spans="2:10" ht="15.75">
      <c r="B314" s="230" t="s">
        <v>3</v>
      </c>
      <c r="C314" s="230"/>
      <c r="D314" s="235"/>
      <c r="E314" s="235"/>
      <c r="F314" s="225"/>
      <c r="G314" s="225"/>
    </row>
    <row r="315" spans="2:10" ht="15.75">
      <c r="B315" s="230" t="s">
        <v>4</v>
      </c>
      <c r="C315" s="230"/>
      <c r="D315" s="230"/>
      <c r="E315" s="230"/>
      <c r="F315" s="225"/>
      <c r="G315" s="225"/>
    </row>
    <row r="316" spans="2:10" ht="15.75">
      <c r="B316" s="230" t="s">
        <v>5</v>
      </c>
      <c r="C316" s="230"/>
      <c r="D316" s="231"/>
      <c r="E316" s="231"/>
      <c r="F316" s="226"/>
      <c r="G316" s="226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168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38" t="s">
        <v>1</v>
      </c>
      <c r="D320" s="240" t="s">
        <v>2</v>
      </c>
      <c r="E320" s="227" t="s">
        <v>113</v>
      </c>
      <c r="F320" s="228"/>
      <c r="G320" s="234"/>
      <c r="H320" s="227" t="s">
        <v>116</v>
      </c>
      <c r="I320" s="228"/>
      <c r="J320" s="229"/>
    </row>
    <row r="321" spans="2:10" s="12" customFormat="1" ht="32.25" thickBot="1">
      <c r="B321" s="56" t="s">
        <v>59</v>
      </c>
      <c r="C321" s="239"/>
      <c r="D321" s="241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 customHeight="1">
      <c r="B326" s="32"/>
      <c r="C326" s="71"/>
      <c r="D326" s="14"/>
      <c r="E326" s="109"/>
      <c r="F326" s="81"/>
      <c r="G326" s="91"/>
      <c r="H326" s="85"/>
      <c r="I326" s="81"/>
      <c r="J326" s="95"/>
    </row>
    <row r="327" spans="2:10" s="12" customFormat="1" ht="15.75">
      <c r="B327" s="61">
        <v>2</v>
      </c>
      <c r="C327" s="72" t="s">
        <v>15</v>
      </c>
      <c r="D327" s="62"/>
      <c r="E327" s="111"/>
      <c r="F327" s="79"/>
      <c r="G327" s="90"/>
      <c r="H327" s="83"/>
      <c r="I327" s="79"/>
      <c r="J327" s="97"/>
    </row>
    <row r="328" spans="2:10" s="16" customFormat="1" ht="15.75">
      <c r="B328" s="32" t="s">
        <v>8</v>
      </c>
      <c r="C328" s="73" t="s">
        <v>87</v>
      </c>
      <c r="D328" s="14"/>
      <c r="E328" s="109"/>
      <c r="F328" s="81"/>
      <c r="G328" s="91"/>
      <c r="H328" s="85"/>
      <c r="I328" s="81"/>
      <c r="J328" s="95"/>
    </row>
    <row r="329" spans="2:10" s="11" customFormat="1" ht="15">
      <c r="B329" s="15" t="s">
        <v>24</v>
      </c>
      <c r="C329" s="69" t="s">
        <v>129</v>
      </c>
      <c r="D329" s="14" t="s">
        <v>108</v>
      </c>
      <c r="E329" s="109"/>
      <c r="F329" s="81"/>
      <c r="G329" s="91">
        <f t="shared" ref="G329:G337" si="48">E329*F329</f>
        <v>0</v>
      </c>
      <c r="H329" s="85"/>
      <c r="I329" s="81"/>
      <c r="J329" s="95">
        <f t="shared" ref="J329:J337" si="49">H329*I329</f>
        <v>0</v>
      </c>
    </row>
    <row r="330" spans="2:10" s="11" customFormat="1" ht="15">
      <c r="B330" s="15" t="s">
        <v>25</v>
      </c>
      <c r="C330" s="69" t="s">
        <v>130</v>
      </c>
      <c r="D330" s="14" t="s">
        <v>108</v>
      </c>
      <c r="E330" s="109"/>
      <c r="F330" s="81"/>
      <c r="G330" s="91">
        <f t="shared" si="48"/>
        <v>0</v>
      </c>
      <c r="H330" s="85"/>
      <c r="I330" s="81"/>
      <c r="J330" s="95">
        <f t="shared" si="49"/>
        <v>0</v>
      </c>
    </row>
    <row r="331" spans="2:10" s="17" customFormat="1" ht="15">
      <c r="B331" s="15" t="s">
        <v>106</v>
      </c>
      <c r="C331" s="69" t="s">
        <v>80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88</v>
      </c>
      <c r="C332" s="69" t="s">
        <v>82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89</v>
      </c>
      <c r="C333" s="69" t="s">
        <v>81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90</v>
      </c>
      <c r="C334" s="69" t="s">
        <v>127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91</v>
      </c>
      <c r="C335" s="69" t="s">
        <v>126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92</v>
      </c>
      <c r="C336" s="69" t="s">
        <v>83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93</v>
      </c>
      <c r="C337" s="69" t="s">
        <v>140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1" customFormat="1" ht="15">
      <c r="B338" s="15"/>
      <c r="C338" s="74"/>
      <c r="D338" s="14"/>
      <c r="E338" s="109"/>
      <c r="F338" s="81"/>
      <c r="G338" s="91"/>
      <c r="H338" s="85"/>
      <c r="I338" s="81"/>
      <c r="J338" s="95"/>
    </row>
    <row r="339" spans="2:10" s="11" customFormat="1" ht="15.75">
      <c r="B339" s="61">
        <v>3</v>
      </c>
      <c r="C339" s="72" t="s">
        <v>96</v>
      </c>
      <c r="D339" s="62"/>
      <c r="E339" s="111"/>
      <c r="F339" s="79"/>
      <c r="G339" s="90"/>
      <c r="H339" s="83"/>
      <c r="I339" s="79"/>
      <c r="J339" s="97"/>
    </row>
    <row r="340" spans="2:10" s="11" customFormat="1" ht="15.75">
      <c r="B340" s="32" t="s">
        <v>10</v>
      </c>
      <c r="C340" s="73" t="s">
        <v>97</v>
      </c>
      <c r="D340" s="14"/>
      <c r="E340" s="109"/>
      <c r="F340" s="81"/>
      <c r="G340" s="91"/>
      <c r="H340" s="85"/>
      <c r="I340" s="81"/>
      <c r="J340" s="95"/>
    </row>
    <row r="341" spans="2:10" s="12" customFormat="1" ht="15.75">
      <c r="B341" s="15" t="s">
        <v>26</v>
      </c>
      <c r="C341" s="69" t="s">
        <v>84</v>
      </c>
      <c r="D341" s="14" t="s">
        <v>108</v>
      </c>
      <c r="E341" s="109"/>
      <c r="F341" s="81"/>
      <c r="G341" s="91">
        <f t="shared" ref="G341:G345" si="50">E341*F341</f>
        <v>0</v>
      </c>
      <c r="H341" s="85"/>
      <c r="I341" s="81"/>
      <c r="J341" s="95">
        <f t="shared" ref="J341:J345" si="51">H341*I341</f>
        <v>0</v>
      </c>
    </row>
    <row r="342" spans="2:10" s="11" customFormat="1" ht="15">
      <c r="B342" s="15" t="s">
        <v>27</v>
      </c>
      <c r="C342" s="69" t="s">
        <v>85</v>
      </c>
      <c r="D342" s="14" t="s">
        <v>108</v>
      </c>
      <c r="E342" s="109"/>
      <c r="F342" s="81"/>
      <c r="G342" s="91">
        <f t="shared" si="50"/>
        <v>0</v>
      </c>
      <c r="H342" s="85"/>
      <c r="I342" s="81"/>
      <c r="J342" s="95">
        <f t="shared" si="51"/>
        <v>0</v>
      </c>
    </row>
    <row r="343" spans="2:10" s="11" customFormat="1" ht="15">
      <c r="B343" s="15" t="s">
        <v>98</v>
      </c>
      <c r="C343" s="69" t="s">
        <v>86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99</v>
      </c>
      <c r="C344" s="69" t="s">
        <v>210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209</v>
      </c>
      <c r="C345" s="69" t="s">
        <v>232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/>
      <c r="C346" s="75"/>
      <c r="D346" s="14"/>
      <c r="E346" s="109"/>
      <c r="F346" s="81"/>
      <c r="G346" s="91"/>
      <c r="H346" s="85"/>
      <c r="I346" s="81"/>
      <c r="J346" s="95"/>
    </row>
    <row r="347" spans="2:10" s="11" customFormat="1" ht="15.75">
      <c r="B347" s="61">
        <v>4</v>
      </c>
      <c r="C347" s="76" t="s">
        <v>28</v>
      </c>
      <c r="D347" s="62"/>
      <c r="E347" s="111"/>
      <c r="F347" s="79"/>
      <c r="G347" s="90"/>
      <c r="H347" s="83"/>
      <c r="I347" s="79"/>
      <c r="J347" s="97"/>
    </row>
    <row r="348" spans="2:10" s="11" customFormat="1" ht="15">
      <c r="B348" s="15" t="s">
        <v>11</v>
      </c>
      <c r="C348" s="69" t="s">
        <v>100</v>
      </c>
      <c r="D348" s="14" t="s">
        <v>108</v>
      </c>
      <c r="E348" s="109"/>
      <c r="F348" s="81"/>
      <c r="G348" s="91">
        <f t="shared" ref="G348:G350" si="52">E348*F348</f>
        <v>0</v>
      </c>
      <c r="H348" s="85"/>
      <c r="I348" s="81"/>
      <c r="J348" s="95">
        <f t="shared" ref="J348:J350" si="53">H348*I348</f>
        <v>0</v>
      </c>
    </row>
    <row r="349" spans="2:10" s="11" customFormat="1" ht="15">
      <c r="B349" s="15" t="s">
        <v>12</v>
      </c>
      <c r="C349" s="69" t="s">
        <v>102</v>
      </c>
      <c r="D349" s="14" t="s">
        <v>108</v>
      </c>
      <c r="E349" s="109"/>
      <c r="F349" s="81"/>
      <c r="G349" s="91">
        <f t="shared" si="52"/>
        <v>0</v>
      </c>
      <c r="H349" s="85"/>
      <c r="I349" s="81"/>
      <c r="J349" s="95">
        <f t="shared" si="53"/>
        <v>0</v>
      </c>
    </row>
    <row r="350" spans="2:10" s="11" customFormat="1" ht="15">
      <c r="B350" s="15" t="s">
        <v>101</v>
      </c>
      <c r="C350" s="69" t="s">
        <v>103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/>
      <c r="C351" s="69"/>
      <c r="D351" s="14"/>
      <c r="E351" s="109"/>
      <c r="F351" s="81"/>
      <c r="G351" s="91"/>
      <c r="H351" s="85"/>
      <c r="I351" s="81"/>
      <c r="J351" s="95"/>
    </row>
    <row r="352" spans="2:10" s="11" customFormat="1" ht="15.75">
      <c r="B352" s="61">
        <v>5</v>
      </c>
      <c r="C352" s="72" t="s">
        <v>29</v>
      </c>
      <c r="D352" s="62"/>
      <c r="E352" s="111"/>
      <c r="F352" s="79"/>
      <c r="G352" s="90"/>
      <c r="H352" s="83"/>
      <c r="I352" s="79"/>
      <c r="J352" s="97"/>
    </row>
    <row r="353" spans="2:10" s="11" customFormat="1" ht="15">
      <c r="B353" s="15" t="s">
        <v>14</v>
      </c>
      <c r="C353" s="69" t="s">
        <v>13</v>
      </c>
      <c r="D353" s="14" t="s">
        <v>108</v>
      </c>
      <c r="E353" s="109"/>
      <c r="F353" s="81"/>
      <c r="G353" s="91">
        <f t="shared" ref="G353:G355" si="54">E353*F353</f>
        <v>0</v>
      </c>
      <c r="H353" s="85"/>
      <c r="I353" s="81"/>
      <c r="J353" s="95">
        <f t="shared" ref="J353:J355" si="55">H353*I353</f>
        <v>0</v>
      </c>
    </row>
    <row r="354" spans="2:10" s="11" customFormat="1" ht="15">
      <c r="B354" s="15" t="s">
        <v>30</v>
      </c>
      <c r="C354" s="69" t="s">
        <v>194</v>
      </c>
      <c r="D354" s="14" t="s">
        <v>108</v>
      </c>
      <c r="E354" s="109"/>
      <c r="F354" s="81"/>
      <c r="G354" s="91">
        <f t="shared" si="54"/>
        <v>0</v>
      </c>
      <c r="H354" s="85"/>
      <c r="I354" s="81"/>
      <c r="J354" s="95">
        <f t="shared" si="55"/>
        <v>0</v>
      </c>
    </row>
    <row r="355" spans="2:10" s="11" customFormat="1" ht="15">
      <c r="B355" s="15" t="s">
        <v>95</v>
      </c>
      <c r="C355" s="69" t="s">
        <v>195</v>
      </c>
      <c r="D355" s="14" t="s">
        <v>108</v>
      </c>
      <c r="E355" s="109"/>
      <c r="F355" s="81"/>
      <c r="G355" s="91">
        <f t="shared" si="54"/>
        <v>0</v>
      </c>
      <c r="H355" s="85"/>
      <c r="I355" s="81"/>
      <c r="J355" s="95">
        <f t="shared" si="55"/>
        <v>0</v>
      </c>
    </row>
    <row r="356" spans="2:10" s="11" customFormat="1" ht="15.75" thickBot="1">
      <c r="B356" s="49"/>
      <c r="C356" s="78"/>
      <c r="D356" s="114"/>
      <c r="E356" s="112"/>
      <c r="F356" s="89"/>
      <c r="G356" s="93"/>
      <c r="H356" s="88"/>
      <c r="I356" s="89"/>
      <c r="J356" s="98"/>
    </row>
    <row r="357" spans="2:10" s="18" customFormat="1" ht="16.5" thickBot="1">
      <c r="B357" s="19"/>
      <c r="C357" s="50" t="str">
        <f>CONCATENATE("TOTAL PRECIO ",C319)</f>
        <v>TOTAL PRECIO ESTACIÓN FRANKLIN</v>
      </c>
      <c r="D357" s="222"/>
      <c r="E357" s="223"/>
      <c r="F357" s="223"/>
      <c r="G357" s="115">
        <f>SUM(G322:G356)</f>
        <v>0</v>
      </c>
      <c r="H357" s="222"/>
      <c r="I357" s="223"/>
      <c r="J357" s="116">
        <f>SUM(J322:J356)</f>
        <v>0</v>
      </c>
    </row>
    <row r="358" spans="2:10" s="18" customFormat="1" ht="15.75">
      <c r="B358" s="133"/>
      <c r="C358" s="134"/>
      <c r="D358" s="135"/>
      <c r="E358" s="135"/>
      <c r="F358" s="135"/>
      <c r="G358" s="136"/>
      <c r="H358" s="135"/>
      <c r="I358" s="135"/>
      <c r="J358" s="137"/>
    </row>
    <row r="359" spans="2:10" ht="15.75">
      <c r="B359" s="230" t="s">
        <v>3</v>
      </c>
      <c r="C359" s="230"/>
      <c r="D359" s="235"/>
      <c r="E359" s="235"/>
      <c r="F359" s="225"/>
      <c r="G359" s="225"/>
    </row>
    <row r="360" spans="2:10" ht="15.75">
      <c r="B360" s="230" t="s">
        <v>4</v>
      </c>
      <c r="C360" s="230"/>
      <c r="D360" s="230"/>
      <c r="E360" s="230"/>
      <c r="F360" s="225"/>
      <c r="G360" s="225"/>
    </row>
    <row r="361" spans="2:10" ht="15.75">
      <c r="B361" s="230" t="s">
        <v>5</v>
      </c>
      <c r="C361" s="230"/>
      <c r="D361" s="231"/>
      <c r="E361" s="231"/>
      <c r="F361" s="226"/>
      <c r="G361" s="226"/>
    </row>
    <row r="362" spans="2:10" ht="15.75">
      <c r="B362" s="33"/>
      <c r="C362" s="26"/>
      <c r="D362" s="42"/>
      <c r="E362" s="33"/>
      <c r="F362" s="34"/>
      <c r="G362" s="34"/>
    </row>
    <row r="363" spans="2:10" ht="18">
      <c r="B363" s="236"/>
      <c r="C363" s="236"/>
      <c r="D363" s="41"/>
      <c r="E363" s="237"/>
      <c r="F363" s="237"/>
      <c r="G363" s="10"/>
    </row>
    <row r="364" spans="2:10" ht="16.5" thickBot="1">
      <c r="B364" s="24"/>
      <c r="C364" s="66" t="s">
        <v>169</v>
      </c>
      <c r="D364" s="43"/>
      <c r="E364" s="24"/>
      <c r="F364" s="25"/>
      <c r="G364" s="25"/>
    </row>
    <row r="365" spans="2:10" s="12" customFormat="1" ht="21.75" customHeight="1" thickBot="1">
      <c r="B365" s="55" t="s">
        <v>0</v>
      </c>
      <c r="C365" s="238" t="s">
        <v>1</v>
      </c>
      <c r="D365" s="240" t="s">
        <v>2</v>
      </c>
      <c r="E365" s="227" t="s">
        <v>113</v>
      </c>
      <c r="F365" s="228"/>
      <c r="G365" s="234"/>
      <c r="H365" s="227" t="s">
        <v>116</v>
      </c>
      <c r="I365" s="228"/>
      <c r="J365" s="229"/>
    </row>
    <row r="366" spans="2:10" s="12" customFormat="1" ht="32.25" thickBot="1">
      <c r="B366" s="56" t="s">
        <v>58</v>
      </c>
      <c r="C366" s="239"/>
      <c r="D366" s="241"/>
      <c r="E366" s="128" t="s">
        <v>109</v>
      </c>
      <c r="F366" s="129" t="s">
        <v>111</v>
      </c>
      <c r="G366" s="130" t="s">
        <v>112</v>
      </c>
      <c r="H366" s="131" t="s">
        <v>109</v>
      </c>
      <c r="I366" s="129" t="s">
        <v>114</v>
      </c>
      <c r="J366" s="132" t="s">
        <v>115</v>
      </c>
    </row>
    <row r="367" spans="2:10" s="12" customFormat="1" ht="15.75">
      <c r="B367" s="63">
        <v>1</v>
      </c>
      <c r="C367" s="68" t="s">
        <v>22</v>
      </c>
      <c r="D367" s="60"/>
      <c r="E367" s="108"/>
      <c r="F367" s="100"/>
      <c r="G367" s="101"/>
      <c r="H367" s="99"/>
      <c r="I367" s="100"/>
      <c r="J367" s="102"/>
    </row>
    <row r="368" spans="2:10" s="12" customFormat="1" ht="15.75">
      <c r="B368" s="15" t="s">
        <v>23</v>
      </c>
      <c r="C368" s="69" t="s">
        <v>207</v>
      </c>
      <c r="D368" s="14" t="s">
        <v>108</v>
      </c>
      <c r="E368" s="109"/>
      <c r="F368" s="80"/>
      <c r="G368" s="91">
        <f>E368*F368</f>
        <v>0</v>
      </c>
      <c r="H368" s="85"/>
      <c r="I368" s="94"/>
      <c r="J368" s="95">
        <f>H368*I368</f>
        <v>0</v>
      </c>
    </row>
    <row r="369" spans="2:10" s="12" customFormat="1" ht="15.75">
      <c r="B369" s="15" t="s">
        <v>110</v>
      </c>
      <c r="C369" s="69" t="s">
        <v>208</v>
      </c>
      <c r="D369" s="14" t="s">
        <v>108</v>
      </c>
      <c r="E369" s="109"/>
      <c r="F369" s="80"/>
      <c r="G369" s="91">
        <f>E369*F369</f>
        <v>0</v>
      </c>
      <c r="H369" s="85"/>
      <c r="I369" s="94"/>
      <c r="J369" s="95">
        <f>H369*I369</f>
        <v>0</v>
      </c>
    </row>
    <row r="370" spans="2:10" s="12" customFormat="1" ht="15.75">
      <c r="B370" s="15" t="s">
        <v>117</v>
      </c>
      <c r="C370" s="70" t="s">
        <v>197</v>
      </c>
      <c r="D370" s="14" t="s">
        <v>108</v>
      </c>
      <c r="E370" s="109"/>
      <c r="F370" s="80"/>
      <c r="G370" s="91">
        <f>E370*F370</f>
        <v>0</v>
      </c>
      <c r="H370" s="85"/>
      <c r="I370" s="80"/>
      <c r="J370" s="95">
        <f>H370*I370</f>
        <v>0</v>
      </c>
    </row>
    <row r="371" spans="2:10" s="12" customFormat="1" ht="15.75" customHeight="1">
      <c r="B371" s="32"/>
      <c r="C371" s="71"/>
      <c r="D371" s="14"/>
      <c r="E371" s="109"/>
      <c r="F371" s="81"/>
      <c r="G371" s="91"/>
      <c r="H371" s="85"/>
      <c r="I371" s="81"/>
      <c r="J371" s="95"/>
    </row>
    <row r="372" spans="2:10" s="12" customFormat="1" ht="15.75">
      <c r="B372" s="61">
        <v>2</v>
      </c>
      <c r="C372" s="72" t="s">
        <v>15</v>
      </c>
      <c r="D372" s="62"/>
      <c r="E372" s="111"/>
      <c r="F372" s="79"/>
      <c r="G372" s="90"/>
      <c r="H372" s="83"/>
      <c r="I372" s="79"/>
      <c r="J372" s="97"/>
    </row>
    <row r="373" spans="2:10" s="16" customFormat="1" ht="15.75">
      <c r="B373" s="32" t="s">
        <v>8</v>
      </c>
      <c r="C373" s="73" t="s">
        <v>87</v>
      </c>
      <c r="D373" s="14"/>
      <c r="E373" s="109"/>
      <c r="F373" s="81"/>
      <c r="G373" s="91"/>
      <c r="H373" s="85"/>
      <c r="I373" s="81"/>
      <c r="J373" s="95"/>
    </row>
    <row r="374" spans="2:10" s="11" customFormat="1" ht="15">
      <c r="B374" s="15" t="s">
        <v>24</v>
      </c>
      <c r="C374" s="69" t="s">
        <v>129</v>
      </c>
      <c r="D374" s="14" t="s">
        <v>108</v>
      </c>
      <c r="E374" s="109"/>
      <c r="F374" s="81"/>
      <c r="G374" s="91">
        <f t="shared" ref="G374:G382" si="56">E374*F374</f>
        <v>0</v>
      </c>
      <c r="H374" s="85"/>
      <c r="I374" s="81"/>
      <c r="J374" s="95">
        <f t="shared" ref="J374:J382" si="57">H374*I374</f>
        <v>0</v>
      </c>
    </row>
    <row r="375" spans="2:10" s="11" customFormat="1" ht="15">
      <c r="B375" s="15" t="s">
        <v>25</v>
      </c>
      <c r="C375" s="69" t="s">
        <v>130</v>
      </c>
      <c r="D375" s="14" t="s">
        <v>108</v>
      </c>
      <c r="E375" s="109"/>
      <c r="F375" s="81"/>
      <c r="G375" s="91">
        <f t="shared" si="56"/>
        <v>0</v>
      </c>
      <c r="H375" s="85"/>
      <c r="I375" s="81"/>
      <c r="J375" s="95">
        <f t="shared" si="57"/>
        <v>0</v>
      </c>
    </row>
    <row r="376" spans="2:10" s="17" customFormat="1" ht="15">
      <c r="B376" s="15" t="s">
        <v>106</v>
      </c>
      <c r="C376" s="69" t="s">
        <v>80</v>
      </c>
      <c r="D376" s="14" t="s">
        <v>108</v>
      </c>
      <c r="E376" s="109"/>
      <c r="F376" s="81"/>
      <c r="G376" s="91">
        <f t="shared" si="56"/>
        <v>0</v>
      </c>
      <c r="H376" s="85"/>
      <c r="I376" s="81"/>
      <c r="J376" s="95">
        <f t="shared" si="57"/>
        <v>0</v>
      </c>
    </row>
    <row r="377" spans="2:10" s="17" customFormat="1" ht="15">
      <c r="B377" s="15" t="s">
        <v>88</v>
      </c>
      <c r="C377" s="69" t="s">
        <v>82</v>
      </c>
      <c r="D377" s="14" t="s">
        <v>108</v>
      </c>
      <c r="E377" s="109"/>
      <c r="F377" s="81"/>
      <c r="G377" s="91">
        <f t="shared" si="56"/>
        <v>0</v>
      </c>
      <c r="H377" s="85"/>
      <c r="I377" s="81"/>
      <c r="J377" s="95">
        <f t="shared" si="57"/>
        <v>0</v>
      </c>
    </row>
    <row r="378" spans="2:10" s="17" customFormat="1" ht="15">
      <c r="B378" s="15" t="s">
        <v>89</v>
      </c>
      <c r="C378" s="69" t="s">
        <v>81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90</v>
      </c>
      <c r="C379" s="69" t="s">
        <v>127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91</v>
      </c>
      <c r="C380" s="69" t="s">
        <v>126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92</v>
      </c>
      <c r="C381" s="69" t="s">
        <v>83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93</v>
      </c>
      <c r="C382" s="69" t="s">
        <v>140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1" customFormat="1" ht="15">
      <c r="B383" s="15"/>
      <c r="C383" s="74"/>
      <c r="D383" s="14"/>
      <c r="E383" s="109"/>
      <c r="F383" s="81"/>
      <c r="G383" s="91"/>
      <c r="H383" s="85"/>
      <c r="I383" s="81"/>
      <c r="J383" s="95"/>
    </row>
    <row r="384" spans="2:10" s="11" customFormat="1" ht="15.75">
      <c r="B384" s="61">
        <v>3</v>
      </c>
      <c r="C384" s="72" t="s">
        <v>96</v>
      </c>
      <c r="D384" s="62"/>
      <c r="E384" s="111"/>
      <c r="F384" s="79"/>
      <c r="G384" s="90"/>
      <c r="H384" s="83"/>
      <c r="I384" s="79"/>
      <c r="J384" s="97"/>
    </row>
    <row r="385" spans="2:10" s="11" customFormat="1" ht="15.75">
      <c r="B385" s="32" t="s">
        <v>10</v>
      </c>
      <c r="C385" s="73" t="s">
        <v>97</v>
      </c>
      <c r="D385" s="14"/>
      <c r="E385" s="109"/>
      <c r="F385" s="81"/>
      <c r="G385" s="91"/>
      <c r="H385" s="85"/>
      <c r="I385" s="81"/>
      <c r="J385" s="95"/>
    </row>
    <row r="386" spans="2:10" s="12" customFormat="1" ht="15.75">
      <c r="B386" s="15" t="s">
        <v>26</v>
      </c>
      <c r="C386" s="69" t="s">
        <v>84</v>
      </c>
      <c r="D386" s="14" t="s">
        <v>108</v>
      </c>
      <c r="E386" s="109"/>
      <c r="F386" s="81"/>
      <c r="G386" s="91">
        <f t="shared" ref="G386:G390" si="58">E386*F386</f>
        <v>0</v>
      </c>
      <c r="H386" s="85"/>
      <c r="I386" s="81"/>
      <c r="J386" s="95">
        <f t="shared" ref="J386:J390" si="59">H386*I386</f>
        <v>0</v>
      </c>
    </row>
    <row r="387" spans="2:10" s="11" customFormat="1" ht="15">
      <c r="B387" s="15" t="s">
        <v>27</v>
      </c>
      <c r="C387" s="69" t="s">
        <v>85</v>
      </c>
      <c r="D387" s="14" t="s">
        <v>108</v>
      </c>
      <c r="E387" s="109"/>
      <c r="F387" s="81"/>
      <c r="G387" s="91">
        <f t="shared" si="58"/>
        <v>0</v>
      </c>
      <c r="H387" s="85"/>
      <c r="I387" s="81"/>
      <c r="J387" s="95">
        <f t="shared" si="59"/>
        <v>0</v>
      </c>
    </row>
    <row r="388" spans="2:10" s="11" customFormat="1" ht="15">
      <c r="B388" s="15" t="s">
        <v>98</v>
      </c>
      <c r="C388" s="69" t="s">
        <v>86</v>
      </c>
      <c r="D388" s="14" t="s">
        <v>108</v>
      </c>
      <c r="E388" s="109"/>
      <c r="F388" s="81"/>
      <c r="G388" s="91">
        <f t="shared" si="58"/>
        <v>0</v>
      </c>
      <c r="H388" s="85"/>
      <c r="I388" s="81"/>
      <c r="J388" s="95">
        <f t="shared" si="59"/>
        <v>0</v>
      </c>
    </row>
    <row r="389" spans="2:10" s="11" customFormat="1" ht="15">
      <c r="B389" s="15" t="s">
        <v>99</v>
      </c>
      <c r="C389" s="69" t="s">
        <v>210</v>
      </c>
      <c r="D389" s="14" t="s">
        <v>108</v>
      </c>
      <c r="E389" s="109"/>
      <c r="F389" s="81"/>
      <c r="G389" s="91">
        <f t="shared" si="58"/>
        <v>0</v>
      </c>
      <c r="H389" s="85"/>
      <c r="I389" s="81"/>
      <c r="J389" s="95">
        <f t="shared" si="59"/>
        <v>0</v>
      </c>
    </row>
    <row r="390" spans="2:10" s="11" customFormat="1" ht="15">
      <c r="B390" s="15" t="s">
        <v>209</v>
      </c>
      <c r="C390" s="69" t="s">
        <v>232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/>
      <c r="C391" s="75"/>
      <c r="D391" s="14"/>
      <c r="E391" s="109"/>
      <c r="F391" s="81"/>
      <c r="G391" s="91"/>
      <c r="H391" s="85"/>
      <c r="I391" s="81"/>
      <c r="J391" s="95"/>
    </row>
    <row r="392" spans="2:10" s="11" customFormat="1" ht="15.75">
      <c r="B392" s="61">
        <v>4</v>
      </c>
      <c r="C392" s="76" t="s">
        <v>28</v>
      </c>
      <c r="D392" s="62"/>
      <c r="E392" s="111"/>
      <c r="F392" s="79"/>
      <c r="G392" s="90"/>
      <c r="H392" s="83"/>
      <c r="I392" s="79"/>
      <c r="J392" s="97"/>
    </row>
    <row r="393" spans="2:10" s="11" customFormat="1" ht="15">
      <c r="B393" s="15" t="s">
        <v>11</v>
      </c>
      <c r="C393" s="69" t="s">
        <v>100</v>
      </c>
      <c r="D393" s="14" t="s">
        <v>108</v>
      </c>
      <c r="E393" s="109"/>
      <c r="F393" s="81"/>
      <c r="G393" s="91">
        <f t="shared" ref="G393:G395" si="60">E393*F393</f>
        <v>0</v>
      </c>
      <c r="H393" s="85"/>
      <c r="I393" s="81"/>
      <c r="J393" s="95">
        <f t="shared" ref="J393:J395" si="61">H393*I393</f>
        <v>0</v>
      </c>
    </row>
    <row r="394" spans="2:10" s="11" customFormat="1" ht="15">
      <c r="B394" s="15" t="s">
        <v>12</v>
      </c>
      <c r="C394" s="69" t="s">
        <v>102</v>
      </c>
      <c r="D394" s="14" t="s">
        <v>108</v>
      </c>
      <c r="E394" s="109"/>
      <c r="F394" s="81"/>
      <c r="G394" s="91">
        <f t="shared" si="60"/>
        <v>0</v>
      </c>
      <c r="H394" s="85"/>
      <c r="I394" s="81"/>
      <c r="J394" s="95">
        <f t="shared" si="61"/>
        <v>0</v>
      </c>
    </row>
    <row r="395" spans="2:10" s="11" customFormat="1" ht="15">
      <c r="B395" s="15" t="s">
        <v>101</v>
      </c>
      <c r="C395" s="69" t="s">
        <v>103</v>
      </c>
      <c r="D395" s="14" t="s">
        <v>108</v>
      </c>
      <c r="E395" s="109"/>
      <c r="F395" s="81"/>
      <c r="G395" s="91">
        <f t="shared" si="60"/>
        <v>0</v>
      </c>
      <c r="H395" s="85"/>
      <c r="I395" s="81"/>
      <c r="J395" s="95">
        <f t="shared" si="61"/>
        <v>0</v>
      </c>
    </row>
    <row r="396" spans="2:10" s="11" customFormat="1" ht="15">
      <c r="B396" s="15"/>
      <c r="C396" s="69"/>
      <c r="D396" s="14"/>
      <c r="E396" s="109"/>
      <c r="F396" s="81"/>
      <c r="G396" s="91"/>
      <c r="H396" s="85"/>
      <c r="I396" s="81"/>
      <c r="J396" s="95"/>
    </row>
    <row r="397" spans="2:10" s="11" customFormat="1" ht="15.75">
      <c r="B397" s="61">
        <v>5</v>
      </c>
      <c r="C397" s="72" t="s">
        <v>29</v>
      </c>
      <c r="D397" s="62"/>
      <c r="E397" s="111"/>
      <c r="F397" s="79"/>
      <c r="G397" s="90"/>
      <c r="H397" s="83"/>
      <c r="I397" s="79"/>
      <c r="J397" s="97"/>
    </row>
    <row r="398" spans="2:10" s="11" customFormat="1" ht="15">
      <c r="B398" s="15" t="s">
        <v>14</v>
      </c>
      <c r="C398" s="69" t="s">
        <v>13</v>
      </c>
      <c r="D398" s="14" t="s">
        <v>108</v>
      </c>
      <c r="E398" s="109"/>
      <c r="F398" s="81"/>
      <c r="G398" s="91">
        <f t="shared" ref="G398:G400" si="62">E398*F398</f>
        <v>0</v>
      </c>
      <c r="H398" s="85"/>
      <c r="I398" s="81"/>
      <c r="J398" s="95">
        <f t="shared" ref="J398:J400" si="63">H398*I398</f>
        <v>0</v>
      </c>
    </row>
    <row r="399" spans="2:10" s="11" customFormat="1" ht="15">
      <c r="B399" s="15" t="s">
        <v>30</v>
      </c>
      <c r="C399" s="69" t="s">
        <v>194</v>
      </c>
      <c r="D399" s="14" t="s">
        <v>108</v>
      </c>
      <c r="E399" s="109"/>
      <c r="F399" s="81"/>
      <c r="G399" s="91">
        <f t="shared" si="62"/>
        <v>0</v>
      </c>
      <c r="H399" s="85"/>
      <c r="I399" s="81"/>
      <c r="J399" s="95">
        <f t="shared" si="63"/>
        <v>0</v>
      </c>
    </row>
    <row r="400" spans="2:10" s="11" customFormat="1" ht="15">
      <c r="B400" s="15" t="s">
        <v>95</v>
      </c>
      <c r="C400" s="69" t="s">
        <v>195</v>
      </c>
      <c r="D400" s="14" t="s">
        <v>108</v>
      </c>
      <c r="E400" s="109"/>
      <c r="F400" s="81"/>
      <c r="G400" s="91">
        <f t="shared" si="62"/>
        <v>0</v>
      </c>
      <c r="H400" s="85"/>
      <c r="I400" s="81"/>
      <c r="J400" s="95">
        <f t="shared" si="63"/>
        <v>0</v>
      </c>
    </row>
    <row r="401" spans="2:10" s="11" customFormat="1" ht="15.75" thickBot="1">
      <c r="B401" s="49"/>
      <c r="C401" s="78"/>
      <c r="D401" s="114"/>
      <c r="E401" s="112"/>
      <c r="F401" s="89"/>
      <c r="G401" s="93"/>
      <c r="H401" s="88"/>
      <c r="I401" s="89"/>
      <c r="J401" s="98"/>
    </row>
    <row r="402" spans="2:10" s="18" customFormat="1" ht="16.5" thickBot="1">
      <c r="B402" s="19"/>
      <c r="C402" s="50" t="str">
        <f>CONCATENATE("TOTAL PRECIO ",C364)</f>
        <v>TOTAL PRECIO ESTACIÓN EL LLANO</v>
      </c>
      <c r="D402" s="222"/>
      <c r="E402" s="223"/>
      <c r="F402" s="223"/>
      <c r="G402" s="115">
        <f>SUM(G367:G401)</f>
        <v>0</v>
      </c>
      <c r="H402" s="222"/>
      <c r="I402" s="223"/>
      <c r="J402" s="116">
        <f>SUM(J367:J401)</f>
        <v>0</v>
      </c>
    </row>
    <row r="403" spans="2:10" s="18" customFormat="1" ht="15.75">
      <c r="B403" s="133"/>
      <c r="C403" s="134"/>
      <c r="D403" s="135"/>
      <c r="E403" s="135"/>
      <c r="F403" s="135"/>
      <c r="G403" s="136"/>
      <c r="H403" s="135"/>
      <c r="I403" s="135"/>
      <c r="J403" s="137"/>
    </row>
    <row r="404" spans="2:10" ht="15.75">
      <c r="B404" s="230" t="s">
        <v>3</v>
      </c>
      <c r="C404" s="230"/>
      <c r="D404" s="235"/>
      <c r="E404" s="235"/>
      <c r="F404" s="225"/>
      <c r="G404" s="225"/>
    </row>
    <row r="405" spans="2:10" ht="15.75">
      <c r="B405" s="230" t="s">
        <v>4</v>
      </c>
      <c r="C405" s="230"/>
      <c r="D405" s="230"/>
      <c r="E405" s="230"/>
      <c r="F405" s="225"/>
      <c r="G405" s="225"/>
    </row>
    <row r="406" spans="2:10" ht="15.75">
      <c r="B406" s="230" t="s">
        <v>5</v>
      </c>
      <c r="C406" s="230"/>
      <c r="D406" s="231"/>
      <c r="E406" s="231"/>
      <c r="F406" s="226"/>
      <c r="G406" s="226"/>
    </row>
    <row r="407" spans="2:10">
      <c r="C407" s="38"/>
      <c r="D407" s="20"/>
    </row>
    <row r="408" spans="2:10">
      <c r="C408" s="38"/>
      <c r="D408" s="20"/>
    </row>
    <row r="409" spans="2:10" ht="16.5" thickBot="1">
      <c r="B409" s="24"/>
      <c r="C409" s="37" t="s">
        <v>170</v>
      </c>
      <c r="D409" s="43"/>
      <c r="E409" s="24"/>
      <c r="F409" s="25"/>
      <c r="G409" s="25"/>
    </row>
    <row r="410" spans="2:10" s="12" customFormat="1" ht="21.75" customHeight="1" thickBot="1">
      <c r="B410" s="55" t="s">
        <v>0</v>
      </c>
      <c r="C410" s="238" t="s">
        <v>1</v>
      </c>
      <c r="D410" s="240" t="s">
        <v>2</v>
      </c>
      <c r="E410" s="227" t="s">
        <v>113</v>
      </c>
      <c r="F410" s="228"/>
      <c r="G410" s="234"/>
      <c r="H410" s="227" t="s">
        <v>116</v>
      </c>
      <c r="I410" s="228"/>
      <c r="J410" s="229"/>
    </row>
    <row r="411" spans="2:10" s="12" customFormat="1" ht="32.25" thickBot="1">
      <c r="B411" s="56" t="s">
        <v>57</v>
      </c>
      <c r="C411" s="239"/>
      <c r="D411" s="241"/>
      <c r="E411" s="128" t="s">
        <v>109</v>
      </c>
      <c r="F411" s="129" t="s">
        <v>111</v>
      </c>
      <c r="G411" s="130" t="s">
        <v>112</v>
      </c>
      <c r="H411" s="131" t="s">
        <v>109</v>
      </c>
      <c r="I411" s="129" t="s">
        <v>114</v>
      </c>
      <c r="J411" s="132" t="s">
        <v>115</v>
      </c>
    </row>
    <row r="412" spans="2:10" s="12" customFormat="1" ht="15.75">
      <c r="B412" s="63">
        <v>1</v>
      </c>
      <c r="C412" s="68" t="s">
        <v>22</v>
      </c>
      <c r="D412" s="60"/>
      <c r="E412" s="108"/>
      <c r="F412" s="100"/>
      <c r="G412" s="101"/>
      <c r="H412" s="99"/>
      <c r="I412" s="100"/>
      <c r="J412" s="102"/>
    </row>
    <row r="413" spans="2:10" s="12" customFormat="1" ht="15.75">
      <c r="B413" s="15" t="s">
        <v>23</v>
      </c>
      <c r="C413" s="69" t="s">
        <v>207</v>
      </c>
      <c r="D413" s="14" t="s">
        <v>108</v>
      </c>
      <c r="E413" s="109"/>
      <c r="F413" s="80"/>
      <c r="G413" s="91">
        <f>E413*F413</f>
        <v>0</v>
      </c>
      <c r="H413" s="85"/>
      <c r="I413" s="94"/>
      <c r="J413" s="95">
        <f>H413*I413</f>
        <v>0</v>
      </c>
    </row>
    <row r="414" spans="2:10" s="12" customFormat="1" ht="15.75">
      <c r="B414" s="15" t="s">
        <v>110</v>
      </c>
      <c r="C414" s="69" t="s">
        <v>208</v>
      </c>
      <c r="D414" s="14" t="s">
        <v>108</v>
      </c>
      <c r="E414" s="109"/>
      <c r="F414" s="80"/>
      <c r="G414" s="91">
        <f>E414*F414</f>
        <v>0</v>
      </c>
      <c r="H414" s="85"/>
      <c r="I414" s="94"/>
      <c r="J414" s="95">
        <f>H414*I414</f>
        <v>0</v>
      </c>
    </row>
    <row r="415" spans="2:10" s="12" customFormat="1" ht="15.75">
      <c r="B415" s="15" t="s">
        <v>117</v>
      </c>
      <c r="C415" s="70" t="s">
        <v>197</v>
      </c>
      <c r="D415" s="14" t="s">
        <v>108</v>
      </c>
      <c r="E415" s="109"/>
      <c r="F415" s="80"/>
      <c r="G415" s="91">
        <f>E415*F415</f>
        <v>0</v>
      </c>
      <c r="H415" s="85"/>
      <c r="I415" s="80"/>
      <c r="J415" s="95">
        <f>H415*I415</f>
        <v>0</v>
      </c>
    </row>
    <row r="416" spans="2:10" s="12" customFormat="1" ht="15.75" customHeight="1">
      <c r="B416" s="32"/>
      <c r="C416" s="71"/>
      <c r="D416" s="14"/>
      <c r="E416" s="109"/>
      <c r="F416" s="81"/>
      <c r="G416" s="91"/>
      <c r="H416" s="85"/>
      <c r="I416" s="81"/>
      <c r="J416" s="95"/>
    </row>
    <row r="417" spans="2:10" s="12" customFormat="1" ht="15.75">
      <c r="B417" s="61">
        <v>2</v>
      </c>
      <c r="C417" s="72" t="s">
        <v>15</v>
      </c>
      <c r="D417" s="62"/>
      <c r="E417" s="111"/>
      <c r="F417" s="79"/>
      <c r="G417" s="90"/>
      <c r="H417" s="83"/>
      <c r="I417" s="79"/>
      <c r="J417" s="97"/>
    </row>
    <row r="418" spans="2:10" s="16" customFormat="1" ht="15.75">
      <c r="B418" s="32" t="s">
        <v>8</v>
      </c>
      <c r="C418" s="73" t="s">
        <v>87</v>
      </c>
      <c r="D418" s="14"/>
      <c r="E418" s="109"/>
      <c r="F418" s="81"/>
      <c r="G418" s="91"/>
      <c r="H418" s="85"/>
      <c r="I418" s="81"/>
      <c r="J418" s="95"/>
    </row>
    <row r="419" spans="2:10" s="11" customFormat="1" ht="15">
      <c r="B419" s="15" t="s">
        <v>24</v>
      </c>
      <c r="C419" s="69" t="s">
        <v>129</v>
      </c>
      <c r="D419" s="14" t="s">
        <v>108</v>
      </c>
      <c r="E419" s="109"/>
      <c r="F419" s="81"/>
      <c r="G419" s="91">
        <f t="shared" ref="G419:G427" si="64">E419*F419</f>
        <v>0</v>
      </c>
      <c r="H419" s="85"/>
      <c r="I419" s="81"/>
      <c r="J419" s="95">
        <f t="shared" ref="J419:J427" si="65">H419*I419</f>
        <v>0</v>
      </c>
    </row>
    <row r="420" spans="2:10" s="11" customFormat="1" ht="15">
      <c r="B420" s="15" t="s">
        <v>25</v>
      </c>
      <c r="C420" s="69" t="s">
        <v>130</v>
      </c>
      <c r="D420" s="14" t="s">
        <v>108</v>
      </c>
      <c r="E420" s="109"/>
      <c r="F420" s="81"/>
      <c r="G420" s="91">
        <f t="shared" si="64"/>
        <v>0</v>
      </c>
      <c r="H420" s="85"/>
      <c r="I420" s="81"/>
      <c r="J420" s="95">
        <f t="shared" si="65"/>
        <v>0</v>
      </c>
    </row>
    <row r="421" spans="2:10" s="17" customFormat="1" ht="15">
      <c r="B421" s="15" t="s">
        <v>106</v>
      </c>
      <c r="C421" s="69" t="s">
        <v>80</v>
      </c>
      <c r="D421" s="14" t="s">
        <v>108</v>
      </c>
      <c r="E421" s="109"/>
      <c r="F421" s="81"/>
      <c r="G421" s="91">
        <f t="shared" si="64"/>
        <v>0</v>
      </c>
      <c r="H421" s="85"/>
      <c r="I421" s="81"/>
      <c r="J421" s="95">
        <f t="shared" si="65"/>
        <v>0</v>
      </c>
    </row>
    <row r="422" spans="2:10" s="17" customFormat="1" ht="15">
      <c r="B422" s="15" t="s">
        <v>88</v>
      </c>
      <c r="C422" s="69" t="s">
        <v>82</v>
      </c>
      <c r="D422" s="14" t="s">
        <v>108</v>
      </c>
      <c r="E422" s="109"/>
      <c r="F422" s="81"/>
      <c r="G422" s="91">
        <f t="shared" si="64"/>
        <v>0</v>
      </c>
      <c r="H422" s="85"/>
      <c r="I422" s="81"/>
      <c r="J422" s="95">
        <f t="shared" si="65"/>
        <v>0</v>
      </c>
    </row>
    <row r="423" spans="2:10" s="17" customFormat="1" ht="15">
      <c r="B423" s="15" t="s">
        <v>89</v>
      </c>
      <c r="C423" s="69" t="s">
        <v>81</v>
      </c>
      <c r="D423" s="14" t="s">
        <v>108</v>
      </c>
      <c r="E423" s="109"/>
      <c r="F423" s="81"/>
      <c r="G423" s="91">
        <f t="shared" si="64"/>
        <v>0</v>
      </c>
      <c r="H423" s="85"/>
      <c r="I423" s="81"/>
      <c r="J423" s="95">
        <f t="shared" si="65"/>
        <v>0</v>
      </c>
    </row>
    <row r="424" spans="2:10" s="17" customFormat="1" ht="15">
      <c r="B424" s="15" t="s">
        <v>90</v>
      </c>
      <c r="C424" s="69" t="s">
        <v>127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91</v>
      </c>
      <c r="C425" s="69" t="s">
        <v>126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92</v>
      </c>
      <c r="C426" s="69" t="s">
        <v>83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93</v>
      </c>
      <c r="C427" s="69" t="s">
        <v>140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1" customFormat="1" ht="15">
      <c r="B428" s="15"/>
      <c r="C428" s="74"/>
      <c r="D428" s="14"/>
      <c r="E428" s="109"/>
      <c r="F428" s="81"/>
      <c r="G428" s="91"/>
      <c r="H428" s="85"/>
      <c r="I428" s="81"/>
      <c r="J428" s="95"/>
    </row>
    <row r="429" spans="2:10" s="11" customFormat="1" ht="15.75">
      <c r="B429" s="61">
        <v>3</v>
      </c>
      <c r="C429" s="72" t="s">
        <v>96</v>
      </c>
      <c r="D429" s="62"/>
      <c r="E429" s="111"/>
      <c r="F429" s="79"/>
      <c r="G429" s="90"/>
      <c r="H429" s="83"/>
      <c r="I429" s="79"/>
      <c r="J429" s="97"/>
    </row>
    <row r="430" spans="2:10" s="11" customFormat="1" ht="15.75">
      <c r="B430" s="32" t="s">
        <v>10</v>
      </c>
      <c r="C430" s="73" t="s">
        <v>97</v>
      </c>
      <c r="D430" s="14"/>
      <c r="E430" s="109"/>
      <c r="F430" s="81"/>
      <c r="G430" s="91"/>
      <c r="H430" s="85"/>
      <c r="I430" s="81"/>
      <c r="J430" s="95"/>
    </row>
    <row r="431" spans="2:10" s="12" customFormat="1" ht="15.75">
      <c r="B431" s="15" t="s">
        <v>26</v>
      </c>
      <c r="C431" s="69" t="s">
        <v>84</v>
      </c>
      <c r="D431" s="14" t="s">
        <v>108</v>
      </c>
      <c r="E431" s="109"/>
      <c r="F431" s="81"/>
      <c r="G431" s="91">
        <f t="shared" ref="G431:G435" si="66">E431*F431</f>
        <v>0</v>
      </c>
      <c r="H431" s="85"/>
      <c r="I431" s="81"/>
      <c r="J431" s="95">
        <f t="shared" ref="J431:J435" si="67">H431*I431</f>
        <v>0</v>
      </c>
    </row>
    <row r="432" spans="2:10" s="11" customFormat="1" ht="15">
      <c r="B432" s="15" t="s">
        <v>27</v>
      </c>
      <c r="C432" s="69" t="s">
        <v>85</v>
      </c>
      <c r="D432" s="14" t="s">
        <v>108</v>
      </c>
      <c r="E432" s="109"/>
      <c r="F432" s="81"/>
      <c r="G432" s="91">
        <f t="shared" si="66"/>
        <v>0</v>
      </c>
      <c r="H432" s="85"/>
      <c r="I432" s="81"/>
      <c r="J432" s="95">
        <f t="shared" si="67"/>
        <v>0</v>
      </c>
    </row>
    <row r="433" spans="2:10" s="11" customFormat="1" ht="15">
      <c r="B433" s="15" t="s">
        <v>98</v>
      </c>
      <c r="C433" s="69" t="s">
        <v>86</v>
      </c>
      <c r="D433" s="14" t="s">
        <v>108</v>
      </c>
      <c r="E433" s="109"/>
      <c r="F433" s="81"/>
      <c r="G433" s="91">
        <f t="shared" si="66"/>
        <v>0</v>
      </c>
      <c r="H433" s="85"/>
      <c r="I433" s="81"/>
      <c r="J433" s="95">
        <f t="shared" si="67"/>
        <v>0</v>
      </c>
    </row>
    <row r="434" spans="2:10" s="11" customFormat="1" ht="15">
      <c r="B434" s="15" t="s">
        <v>99</v>
      </c>
      <c r="C434" s="69" t="s">
        <v>210</v>
      </c>
      <c r="D434" s="14" t="s">
        <v>108</v>
      </c>
      <c r="E434" s="109"/>
      <c r="F434" s="81"/>
      <c r="G434" s="91">
        <f t="shared" si="66"/>
        <v>0</v>
      </c>
      <c r="H434" s="85"/>
      <c r="I434" s="81"/>
      <c r="J434" s="95">
        <f t="shared" si="67"/>
        <v>0</v>
      </c>
    </row>
    <row r="435" spans="2:10" s="11" customFormat="1" ht="15">
      <c r="B435" s="15" t="s">
        <v>209</v>
      </c>
      <c r="C435" s="69" t="s">
        <v>232</v>
      </c>
      <c r="D435" s="14" t="s">
        <v>108</v>
      </c>
      <c r="E435" s="109"/>
      <c r="F435" s="81"/>
      <c r="G435" s="91">
        <f t="shared" si="66"/>
        <v>0</v>
      </c>
      <c r="H435" s="85"/>
      <c r="I435" s="81"/>
      <c r="J435" s="95">
        <f t="shared" si="67"/>
        <v>0</v>
      </c>
    </row>
    <row r="436" spans="2:10" s="11" customFormat="1" ht="15">
      <c r="B436" s="15"/>
      <c r="C436" s="75"/>
      <c r="D436" s="14"/>
      <c r="E436" s="109"/>
      <c r="F436" s="81"/>
      <c r="G436" s="91"/>
      <c r="H436" s="85"/>
      <c r="I436" s="81"/>
      <c r="J436" s="95"/>
    </row>
    <row r="437" spans="2:10" s="11" customFormat="1" ht="15.75">
      <c r="B437" s="61">
        <v>4</v>
      </c>
      <c r="C437" s="76" t="s">
        <v>28</v>
      </c>
      <c r="D437" s="62"/>
      <c r="E437" s="111"/>
      <c r="F437" s="79"/>
      <c r="G437" s="90"/>
      <c r="H437" s="83"/>
      <c r="I437" s="79"/>
      <c r="J437" s="97"/>
    </row>
    <row r="438" spans="2:10" s="11" customFormat="1" ht="15">
      <c r="B438" s="15" t="s">
        <v>11</v>
      </c>
      <c r="C438" s="69" t="s">
        <v>100</v>
      </c>
      <c r="D438" s="14" t="s">
        <v>108</v>
      </c>
      <c r="E438" s="109"/>
      <c r="F438" s="81"/>
      <c r="G438" s="91">
        <f t="shared" ref="G438:G440" si="68">E438*F438</f>
        <v>0</v>
      </c>
      <c r="H438" s="85"/>
      <c r="I438" s="81"/>
      <c r="J438" s="95">
        <f t="shared" ref="J438:J440" si="69">H438*I438</f>
        <v>0</v>
      </c>
    </row>
    <row r="439" spans="2:10" s="11" customFormat="1" ht="15">
      <c r="B439" s="15" t="s">
        <v>12</v>
      </c>
      <c r="C439" s="69" t="s">
        <v>102</v>
      </c>
      <c r="D439" s="14" t="s">
        <v>108</v>
      </c>
      <c r="E439" s="109"/>
      <c r="F439" s="81"/>
      <c r="G439" s="91">
        <f t="shared" si="68"/>
        <v>0</v>
      </c>
      <c r="H439" s="85"/>
      <c r="I439" s="81"/>
      <c r="J439" s="95">
        <f t="shared" si="69"/>
        <v>0</v>
      </c>
    </row>
    <row r="440" spans="2:10" s="11" customFormat="1" ht="15">
      <c r="B440" s="15" t="s">
        <v>101</v>
      </c>
      <c r="C440" s="69" t="s">
        <v>103</v>
      </c>
      <c r="D440" s="14" t="s">
        <v>108</v>
      </c>
      <c r="E440" s="109"/>
      <c r="F440" s="81"/>
      <c r="G440" s="91">
        <f t="shared" si="68"/>
        <v>0</v>
      </c>
      <c r="H440" s="85"/>
      <c r="I440" s="81"/>
      <c r="J440" s="95">
        <f t="shared" si="69"/>
        <v>0</v>
      </c>
    </row>
    <row r="441" spans="2:10" s="11" customFormat="1" ht="15">
      <c r="B441" s="15"/>
      <c r="C441" s="69"/>
      <c r="D441" s="14"/>
      <c r="E441" s="109"/>
      <c r="F441" s="81"/>
      <c r="G441" s="91"/>
      <c r="H441" s="85"/>
      <c r="I441" s="81"/>
      <c r="J441" s="95"/>
    </row>
    <row r="442" spans="2:10" s="11" customFormat="1" ht="15.75">
      <c r="B442" s="61">
        <v>5</v>
      </c>
      <c r="C442" s="72" t="s">
        <v>29</v>
      </c>
      <c r="D442" s="62"/>
      <c r="E442" s="111"/>
      <c r="F442" s="79"/>
      <c r="G442" s="90"/>
      <c r="H442" s="83"/>
      <c r="I442" s="79"/>
      <c r="J442" s="97"/>
    </row>
    <row r="443" spans="2:10" s="11" customFormat="1" ht="15">
      <c r="B443" s="15" t="s">
        <v>14</v>
      </c>
      <c r="C443" s="69" t="s">
        <v>13</v>
      </c>
      <c r="D443" s="14" t="s">
        <v>108</v>
      </c>
      <c r="E443" s="109"/>
      <c r="F443" s="81"/>
      <c r="G443" s="91">
        <f t="shared" ref="G443:G445" si="70">E443*F443</f>
        <v>0</v>
      </c>
      <c r="H443" s="85"/>
      <c r="I443" s="81"/>
      <c r="J443" s="95">
        <f t="shared" ref="J443:J445" si="71">H443*I443</f>
        <v>0</v>
      </c>
    </row>
    <row r="444" spans="2:10" s="11" customFormat="1" ht="15">
      <c r="B444" s="15" t="s">
        <v>30</v>
      </c>
      <c r="C444" s="69" t="s">
        <v>194</v>
      </c>
      <c r="D444" s="14" t="s">
        <v>108</v>
      </c>
      <c r="E444" s="109"/>
      <c r="F444" s="81"/>
      <c r="G444" s="91">
        <f t="shared" si="70"/>
        <v>0</v>
      </c>
      <c r="H444" s="85"/>
      <c r="I444" s="81"/>
      <c r="J444" s="95">
        <f t="shared" si="71"/>
        <v>0</v>
      </c>
    </row>
    <row r="445" spans="2:10" s="11" customFormat="1" ht="15">
      <c r="B445" s="15" t="s">
        <v>95</v>
      </c>
      <c r="C445" s="69" t="s">
        <v>195</v>
      </c>
      <c r="D445" s="14" t="s">
        <v>108</v>
      </c>
      <c r="E445" s="109"/>
      <c r="F445" s="81"/>
      <c r="G445" s="91">
        <f t="shared" si="70"/>
        <v>0</v>
      </c>
      <c r="H445" s="85"/>
      <c r="I445" s="81"/>
      <c r="J445" s="95">
        <f t="shared" si="71"/>
        <v>0</v>
      </c>
    </row>
    <row r="446" spans="2:10" s="11" customFormat="1" ht="15.75" thickBot="1">
      <c r="B446" s="49"/>
      <c r="C446" s="78"/>
      <c r="D446" s="114"/>
      <c r="E446" s="112"/>
      <c r="F446" s="89"/>
      <c r="G446" s="93"/>
      <c r="H446" s="88"/>
      <c r="I446" s="89"/>
      <c r="J446" s="98"/>
    </row>
    <row r="447" spans="2:10" s="18" customFormat="1" ht="16.5" thickBot="1">
      <c r="B447" s="19"/>
      <c r="C447" s="50" t="str">
        <f>CONCATENATE("TOTAL PRECIO ",C409)</f>
        <v>TOTAL PRECIO ESTACIÓN SAN MIGUEL</v>
      </c>
      <c r="D447" s="222"/>
      <c r="E447" s="223"/>
      <c r="F447" s="223"/>
      <c r="G447" s="115">
        <f>SUM(G412:G446)</f>
        <v>0</v>
      </c>
      <c r="H447" s="222"/>
      <c r="I447" s="223"/>
      <c r="J447" s="116">
        <f>SUM(J412:J446)</f>
        <v>0</v>
      </c>
    </row>
    <row r="448" spans="2:10" s="18" customFormat="1" ht="15.75">
      <c r="B448" s="133"/>
      <c r="C448" s="134"/>
      <c r="D448" s="135"/>
      <c r="E448" s="135"/>
      <c r="F448" s="135"/>
      <c r="G448" s="136"/>
      <c r="H448" s="135"/>
      <c r="I448" s="135"/>
      <c r="J448" s="137"/>
    </row>
    <row r="449" spans="2:10" ht="15.75" customHeight="1">
      <c r="B449" s="230" t="s">
        <v>3</v>
      </c>
      <c r="C449" s="230"/>
      <c r="D449" s="235"/>
      <c r="E449" s="235"/>
      <c r="F449" s="225"/>
      <c r="G449" s="225"/>
    </row>
    <row r="450" spans="2:10" ht="15.75">
      <c r="B450" s="230" t="s">
        <v>4</v>
      </c>
      <c r="C450" s="230"/>
      <c r="D450" s="230"/>
      <c r="E450" s="230"/>
      <c r="F450" s="225"/>
      <c r="G450" s="225"/>
    </row>
    <row r="451" spans="2:10" ht="15.75" customHeight="1">
      <c r="B451" s="230" t="s">
        <v>5</v>
      </c>
      <c r="C451" s="230"/>
      <c r="D451" s="231"/>
      <c r="E451" s="231"/>
      <c r="F451" s="226"/>
      <c r="G451" s="226"/>
    </row>
    <row r="452" spans="2:10" ht="15.75">
      <c r="B452" s="33"/>
      <c r="C452" s="26"/>
      <c r="D452" s="42"/>
      <c r="E452" s="33"/>
      <c r="F452" s="34"/>
      <c r="G452" s="34"/>
    </row>
    <row r="453" spans="2:10" ht="18">
      <c r="B453" s="236"/>
      <c r="C453" s="236"/>
      <c r="D453" s="41"/>
      <c r="E453" s="237"/>
      <c r="F453" s="237"/>
      <c r="G453" s="10"/>
    </row>
    <row r="454" spans="2:10" ht="16.5" thickBot="1">
      <c r="B454" s="24"/>
      <c r="C454" s="66" t="s">
        <v>174</v>
      </c>
      <c r="D454" s="43"/>
      <c r="E454" s="24"/>
      <c r="F454" s="25"/>
      <c r="G454" s="25"/>
    </row>
    <row r="455" spans="2:10" s="12" customFormat="1" ht="21.75" customHeight="1" thickBot="1">
      <c r="B455" s="55" t="s">
        <v>0</v>
      </c>
      <c r="C455" s="238" t="s">
        <v>1</v>
      </c>
      <c r="D455" s="240" t="s">
        <v>2</v>
      </c>
      <c r="E455" s="227" t="s">
        <v>113</v>
      </c>
      <c r="F455" s="228"/>
      <c r="G455" s="234"/>
      <c r="H455" s="227" t="s">
        <v>116</v>
      </c>
      <c r="I455" s="228"/>
      <c r="J455" s="229"/>
    </row>
    <row r="456" spans="2:10" s="12" customFormat="1" ht="32.25" thickBot="1">
      <c r="B456" s="56" t="s">
        <v>56</v>
      </c>
      <c r="C456" s="239"/>
      <c r="D456" s="241"/>
      <c r="E456" s="128" t="s">
        <v>109</v>
      </c>
      <c r="F456" s="129" t="s">
        <v>111</v>
      </c>
      <c r="G456" s="130" t="s">
        <v>112</v>
      </c>
      <c r="H456" s="131" t="s">
        <v>109</v>
      </c>
      <c r="I456" s="129" t="s">
        <v>114</v>
      </c>
      <c r="J456" s="132" t="s">
        <v>115</v>
      </c>
    </row>
    <row r="457" spans="2:10" s="12" customFormat="1" ht="15.75">
      <c r="B457" s="63">
        <v>1</v>
      </c>
      <c r="C457" s="68" t="s">
        <v>22</v>
      </c>
      <c r="D457" s="60"/>
      <c r="E457" s="108"/>
      <c r="F457" s="100"/>
      <c r="G457" s="101"/>
      <c r="H457" s="99"/>
      <c r="I457" s="100"/>
      <c r="J457" s="102"/>
    </row>
    <row r="458" spans="2:10" s="12" customFormat="1" ht="15.75">
      <c r="B458" s="15" t="s">
        <v>23</v>
      </c>
      <c r="C458" s="69" t="s">
        <v>207</v>
      </c>
      <c r="D458" s="14" t="s">
        <v>108</v>
      </c>
      <c r="E458" s="109"/>
      <c r="F458" s="80"/>
      <c r="G458" s="91">
        <f>E458*F458</f>
        <v>0</v>
      </c>
      <c r="H458" s="85"/>
      <c r="I458" s="94"/>
      <c r="J458" s="95">
        <f>H458*I458</f>
        <v>0</v>
      </c>
    </row>
    <row r="459" spans="2:10" s="12" customFormat="1" ht="15.75">
      <c r="B459" s="15" t="s">
        <v>110</v>
      </c>
      <c r="C459" s="69" t="s">
        <v>208</v>
      </c>
      <c r="D459" s="14" t="s">
        <v>108</v>
      </c>
      <c r="E459" s="109"/>
      <c r="F459" s="80"/>
      <c r="G459" s="91">
        <f>E459*F459</f>
        <v>0</v>
      </c>
      <c r="H459" s="85"/>
      <c r="I459" s="94"/>
      <c r="J459" s="95">
        <f>H459*I459</f>
        <v>0</v>
      </c>
    </row>
    <row r="460" spans="2:10" s="12" customFormat="1" ht="15.75">
      <c r="B460" s="15" t="s">
        <v>117</v>
      </c>
      <c r="C460" s="70" t="s">
        <v>197</v>
      </c>
      <c r="D460" s="14" t="s">
        <v>108</v>
      </c>
      <c r="E460" s="109"/>
      <c r="F460" s="80"/>
      <c r="G460" s="91">
        <f>E460*F460</f>
        <v>0</v>
      </c>
      <c r="H460" s="85"/>
      <c r="I460" s="80"/>
      <c r="J460" s="95">
        <f>H460*I460</f>
        <v>0</v>
      </c>
    </row>
    <row r="461" spans="2:10" s="12" customFormat="1" ht="15.75" customHeight="1">
      <c r="B461" s="32"/>
      <c r="C461" s="71"/>
      <c r="D461" s="14"/>
      <c r="E461" s="109"/>
      <c r="F461" s="81"/>
      <c r="G461" s="91"/>
      <c r="H461" s="85"/>
      <c r="I461" s="81"/>
      <c r="J461" s="95"/>
    </row>
    <row r="462" spans="2:10" s="12" customFormat="1" ht="15.75">
      <c r="B462" s="61">
        <v>2</v>
      </c>
      <c r="C462" s="72" t="s">
        <v>15</v>
      </c>
      <c r="D462" s="62"/>
      <c r="E462" s="111"/>
      <c r="F462" s="79"/>
      <c r="G462" s="90"/>
      <c r="H462" s="83"/>
      <c r="I462" s="79"/>
      <c r="J462" s="97"/>
    </row>
    <row r="463" spans="2:10" s="16" customFormat="1" ht="15.75">
      <c r="B463" s="32" t="s">
        <v>8</v>
      </c>
      <c r="C463" s="73" t="s">
        <v>87</v>
      </c>
      <c r="D463" s="14"/>
      <c r="E463" s="109"/>
      <c r="F463" s="81"/>
      <c r="G463" s="91"/>
      <c r="H463" s="85"/>
      <c r="I463" s="81"/>
      <c r="J463" s="95"/>
    </row>
    <row r="464" spans="2:10" s="11" customFormat="1" ht="15">
      <c r="B464" s="15" t="s">
        <v>24</v>
      </c>
      <c r="C464" s="69" t="s">
        <v>129</v>
      </c>
      <c r="D464" s="14" t="s">
        <v>108</v>
      </c>
      <c r="E464" s="109"/>
      <c r="F464" s="81"/>
      <c r="G464" s="91">
        <f t="shared" ref="G464:G472" si="72">E464*F464</f>
        <v>0</v>
      </c>
      <c r="H464" s="85"/>
      <c r="I464" s="81"/>
      <c r="J464" s="95">
        <f t="shared" ref="J464:J472" si="73">H464*I464</f>
        <v>0</v>
      </c>
    </row>
    <row r="465" spans="2:10" s="11" customFormat="1" ht="15">
      <c r="B465" s="15" t="s">
        <v>25</v>
      </c>
      <c r="C465" s="69" t="s">
        <v>130</v>
      </c>
      <c r="D465" s="14" t="s">
        <v>108</v>
      </c>
      <c r="E465" s="109"/>
      <c r="F465" s="81"/>
      <c r="G465" s="91">
        <f t="shared" si="72"/>
        <v>0</v>
      </c>
      <c r="H465" s="85"/>
      <c r="I465" s="81"/>
      <c r="J465" s="95">
        <f t="shared" si="73"/>
        <v>0</v>
      </c>
    </row>
    <row r="466" spans="2:10" s="17" customFormat="1" ht="15">
      <c r="B466" s="15" t="s">
        <v>106</v>
      </c>
      <c r="C466" s="69" t="s">
        <v>80</v>
      </c>
      <c r="D466" s="14" t="s">
        <v>108</v>
      </c>
      <c r="E466" s="109"/>
      <c r="F466" s="81"/>
      <c r="G466" s="91">
        <f t="shared" si="72"/>
        <v>0</v>
      </c>
      <c r="H466" s="85"/>
      <c r="I466" s="81"/>
      <c r="J466" s="95">
        <f t="shared" si="73"/>
        <v>0</v>
      </c>
    </row>
    <row r="467" spans="2:10" s="17" customFormat="1" ht="15">
      <c r="B467" s="15" t="s">
        <v>88</v>
      </c>
      <c r="C467" s="69" t="s">
        <v>82</v>
      </c>
      <c r="D467" s="14" t="s">
        <v>108</v>
      </c>
      <c r="E467" s="109"/>
      <c r="F467" s="81"/>
      <c r="G467" s="91">
        <f t="shared" si="72"/>
        <v>0</v>
      </c>
      <c r="H467" s="85"/>
      <c r="I467" s="81"/>
      <c r="J467" s="95">
        <f t="shared" si="73"/>
        <v>0</v>
      </c>
    </row>
    <row r="468" spans="2:10" s="17" customFormat="1" ht="15">
      <c r="B468" s="15" t="s">
        <v>89</v>
      </c>
      <c r="C468" s="69" t="s">
        <v>81</v>
      </c>
      <c r="D468" s="14" t="s">
        <v>108</v>
      </c>
      <c r="E468" s="109"/>
      <c r="F468" s="81"/>
      <c r="G468" s="91">
        <f t="shared" si="72"/>
        <v>0</v>
      </c>
      <c r="H468" s="85"/>
      <c r="I468" s="81"/>
      <c r="J468" s="95">
        <f t="shared" si="73"/>
        <v>0</v>
      </c>
    </row>
    <row r="469" spans="2:10" s="17" customFormat="1" ht="15">
      <c r="B469" s="15" t="s">
        <v>90</v>
      </c>
      <c r="C469" s="69" t="s">
        <v>127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91</v>
      </c>
      <c r="C470" s="69" t="s">
        <v>126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92</v>
      </c>
      <c r="C471" s="69" t="s">
        <v>83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93</v>
      </c>
      <c r="C472" s="69" t="s">
        <v>140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1" customFormat="1" ht="15">
      <c r="B473" s="15"/>
      <c r="C473" s="74"/>
      <c r="D473" s="14"/>
      <c r="E473" s="109"/>
      <c r="F473" s="81"/>
      <c r="G473" s="91"/>
      <c r="H473" s="85"/>
      <c r="I473" s="81"/>
      <c r="J473" s="95"/>
    </row>
    <row r="474" spans="2:10" s="11" customFormat="1" ht="15.75">
      <c r="B474" s="61">
        <v>3</v>
      </c>
      <c r="C474" s="72" t="s">
        <v>96</v>
      </c>
      <c r="D474" s="62"/>
      <c r="E474" s="111"/>
      <c r="F474" s="79"/>
      <c r="G474" s="90"/>
      <c r="H474" s="83"/>
      <c r="I474" s="79"/>
      <c r="J474" s="97"/>
    </row>
    <row r="475" spans="2:10" s="11" customFormat="1" ht="15.75">
      <c r="B475" s="32" t="s">
        <v>10</v>
      </c>
      <c r="C475" s="73" t="s">
        <v>97</v>
      </c>
      <c r="D475" s="14"/>
      <c r="E475" s="109"/>
      <c r="F475" s="81"/>
      <c r="G475" s="91"/>
      <c r="H475" s="85"/>
      <c r="I475" s="81"/>
      <c r="J475" s="95"/>
    </row>
    <row r="476" spans="2:10" s="12" customFormat="1" ht="15.75">
      <c r="B476" s="15" t="s">
        <v>26</v>
      </c>
      <c r="C476" s="69" t="s">
        <v>84</v>
      </c>
      <c r="D476" s="14" t="s">
        <v>108</v>
      </c>
      <c r="E476" s="109"/>
      <c r="F476" s="81"/>
      <c r="G476" s="91">
        <f t="shared" ref="G476:G480" si="74">E476*F476</f>
        <v>0</v>
      </c>
      <c r="H476" s="85"/>
      <c r="I476" s="81"/>
      <c r="J476" s="95">
        <f t="shared" ref="J476:J480" si="75">H476*I476</f>
        <v>0</v>
      </c>
    </row>
    <row r="477" spans="2:10" s="11" customFormat="1" ht="15">
      <c r="B477" s="15" t="s">
        <v>27</v>
      </c>
      <c r="C477" s="69" t="s">
        <v>85</v>
      </c>
      <c r="D477" s="14" t="s">
        <v>108</v>
      </c>
      <c r="E477" s="109"/>
      <c r="F477" s="81"/>
      <c r="G477" s="91">
        <f t="shared" si="74"/>
        <v>0</v>
      </c>
      <c r="H477" s="85"/>
      <c r="I477" s="81"/>
      <c r="J477" s="95">
        <f t="shared" si="75"/>
        <v>0</v>
      </c>
    </row>
    <row r="478" spans="2:10" s="11" customFormat="1" ht="15">
      <c r="B478" s="15" t="s">
        <v>98</v>
      </c>
      <c r="C478" s="69" t="s">
        <v>86</v>
      </c>
      <c r="D478" s="14" t="s">
        <v>108</v>
      </c>
      <c r="E478" s="109"/>
      <c r="F478" s="81"/>
      <c r="G478" s="91">
        <f t="shared" si="74"/>
        <v>0</v>
      </c>
      <c r="H478" s="85"/>
      <c r="I478" s="81"/>
      <c r="J478" s="95">
        <f t="shared" si="75"/>
        <v>0</v>
      </c>
    </row>
    <row r="479" spans="2:10" s="11" customFormat="1" ht="15">
      <c r="B479" s="15" t="s">
        <v>99</v>
      </c>
      <c r="C479" s="69" t="s">
        <v>210</v>
      </c>
      <c r="D479" s="14" t="s">
        <v>108</v>
      </c>
      <c r="E479" s="109"/>
      <c r="F479" s="81"/>
      <c r="G479" s="91">
        <f t="shared" si="74"/>
        <v>0</v>
      </c>
      <c r="H479" s="85"/>
      <c r="I479" s="81"/>
      <c r="J479" s="95">
        <f t="shared" si="75"/>
        <v>0</v>
      </c>
    </row>
    <row r="480" spans="2:10" s="11" customFormat="1" ht="15">
      <c r="B480" s="15" t="s">
        <v>209</v>
      </c>
      <c r="C480" s="69" t="s">
        <v>232</v>
      </c>
      <c r="D480" s="14" t="s">
        <v>108</v>
      </c>
      <c r="E480" s="109"/>
      <c r="F480" s="81"/>
      <c r="G480" s="91">
        <f t="shared" si="74"/>
        <v>0</v>
      </c>
      <c r="H480" s="85"/>
      <c r="I480" s="81"/>
      <c r="J480" s="95">
        <f t="shared" si="75"/>
        <v>0</v>
      </c>
    </row>
    <row r="481" spans="2:10" s="11" customFormat="1" ht="15">
      <c r="B481" s="15"/>
      <c r="C481" s="75"/>
      <c r="D481" s="14"/>
      <c r="E481" s="109"/>
      <c r="F481" s="81"/>
      <c r="G481" s="91"/>
      <c r="H481" s="85"/>
      <c r="I481" s="81"/>
      <c r="J481" s="95"/>
    </row>
    <row r="482" spans="2:10" s="11" customFormat="1" ht="15.75">
      <c r="B482" s="61">
        <v>4</v>
      </c>
      <c r="C482" s="76" t="s">
        <v>28</v>
      </c>
      <c r="D482" s="62"/>
      <c r="E482" s="111"/>
      <c r="F482" s="79"/>
      <c r="G482" s="90"/>
      <c r="H482" s="83"/>
      <c r="I482" s="79"/>
      <c r="J482" s="97"/>
    </row>
    <row r="483" spans="2:10" s="11" customFormat="1" ht="15">
      <c r="B483" s="15" t="s">
        <v>11</v>
      </c>
      <c r="C483" s="69" t="s">
        <v>100</v>
      </c>
      <c r="D483" s="14" t="s">
        <v>108</v>
      </c>
      <c r="E483" s="109"/>
      <c r="F483" s="81"/>
      <c r="G483" s="91">
        <f t="shared" ref="G483:G485" si="76">E483*F483</f>
        <v>0</v>
      </c>
      <c r="H483" s="85"/>
      <c r="I483" s="81"/>
      <c r="J483" s="95">
        <f t="shared" ref="J483:J485" si="77">H483*I483</f>
        <v>0</v>
      </c>
    </row>
    <row r="484" spans="2:10" s="11" customFormat="1" ht="15">
      <c r="B484" s="15" t="s">
        <v>12</v>
      </c>
      <c r="C484" s="69" t="s">
        <v>102</v>
      </c>
      <c r="D484" s="14" t="s">
        <v>108</v>
      </c>
      <c r="E484" s="109"/>
      <c r="F484" s="81"/>
      <c r="G484" s="91">
        <f t="shared" si="76"/>
        <v>0</v>
      </c>
      <c r="H484" s="85"/>
      <c r="I484" s="81"/>
      <c r="J484" s="95">
        <f t="shared" si="77"/>
        <v>0</v>
      </c>
    </row>
    <row r="485" spans="2:10" s="11" customFormat="1" ht="15">
      <c r="B485" s="15" t="s">
        <v>101</v>
      </c>
      <c r="C485" s="69" t="s">
        <v>103</v>
      </c>
      <c r="D485" s="14" t="s">
        <v>108</v>
      </c>
      <c r="E485" s="109"/>
      <c r="F485" s="81"/>
      <c r="G485" s="91">
        <f t="shared" si="76"/>
        <v>0</v>
      </c>
      <c r="H485" s="85"/>
      <c r="I485" s="81"/>
      <c r="J485" s="95">
        <f t="shared" si="77"/>
        <v>0</v>
      </c>
    </row>
    <row r="486" spans="2:10" s="11" customFormat="1" ht="15">
      <c r="B486" s="15"/>
      <c r="C486" s="69"/>
      <c r="D486" s="14"/>
      <c r="E486" s="109"/>
      <c r="F486" s="81"/>
      <c r="G486" s="91"/>
      <c r="H486" s="85"/>
      <c r="I486" s="81"/>
      <c r="J486" s="95"/>
    </row>
    <row r="487" spans="2:10" s="11" customFormat="1" ht="15.75">
      <c r="B487" s="61">
        <v>5</v>
      </c>
      <c r="C487" s="72" t="s">
        <v>29</v>
      </c>
      <c r="D487" s="62"/>
      <c r="E487" s="111"/>
      <c r="F487" s="79"/>
      <c r="G487" s="90"/>
      <c r="H487" s="83"/>
      <c r="I487" s="79"/>
      <c r="J487" s="97"/>
    </row>
    <row r="488" spans="2:10" s="11" customFormat="1" ht="15">
      <c r="B488" s="15" t="s">
        <v>14</v>
      </c>
      <c r="C488" s="69" t="s">
        <v>13</v>
      </c>
      <c r="D488" s="14" t="s">
        <v>108</v>
      </c>
      <c r="E488" s="109"/>
      <c r="F488" s="81"/>
      <c r="G488" s="91">
        <f t="shared" ref="G488:G490" si="78">E488*F488</f>
        <v>0</v>
      </c>
      <c r="H488" s="85"/>
      <c r="I488" s="81"/>
      <c r="J488" s="95">
        <f t="shared" ref="J488:J490" si="79">H488*I488</f>
        <v>0</v>
      </c>
    </row>
    <row r="489" spans="2:10" s="11" customFormat="1" ht="15">
      <c r="B489" s="15" t="s">
        <v>30</v>
      </c>
      <c r="C489" s="69" t="s">
        <v>194</v>
      </c>
      <c r="D489" s="14" t="s">
        <v>108</v>
      </c>
      <c r="E489" s="109"/>
      <c r="F489" s="81"/>
      <c r="G489" s="91">
        <f t="shared" si="78"/>
        <v>0</v>
      </c>
      <c r="H489" s="85"/>
      <c r="I489" s="81"/>
      <c r="J489" s="95">
        <f t="shared" si="79"/>
        <v>0</v>
      </c>
    </row>
    <row r="490" spans="2:10" s="11" customFormat="1" ht="15">
      <c r="B490" s="15" t="s">
        <v>95</v>
      </c>
      <c r="C490" s="69" t="s">
        <v>195</v>
      </c>
      <c r="D490" s="14" t="s">
        <v>108</v>
      </c>
      <c r="E490" s="109"/>
      <c r="F490" s="81"/>
      <c r="G490" s="91">
        <f t="shared" si="78"/>
        <v>0</v>
      </c>
      <c r="H490" s="85"/>
      <c r="I490" s="81"/>
      <c r="J490" s="95">
        <f t="shared" si="79"/>
        <v>0</v>
      </c>
    </row>
    <row r="491" spans="2:10" s="11" customFormat="1" ht="15.75" thickBot="1">
      <c r="B491" s="49"/>
      <c r="C491" s="78"/>
      <c r="D491" s="114"/>
      <c r="E491" s="112"/>
      <c r="F491" s="89"/>
      <c r="G491" s="93"/>
      <c r="H491" s="88"/>
      <c r="I491" s="89"/>
      <c r="J491" s="98"/>
    </row>
    <row r="492" spans="2:10" s="18" customFormat="1" ht="16.5" thickBot="1">
      <c r="B492" s="19"/>
      <c r="C492" s="50" t="str">
        <f>CONCATENATE("TOTAL PRECIO ",C454)</f>
        <v>TOTAL PRECIO ESTACIÓN LO VIAL</v>
      </c>
      <c r="D492" s="222"/>
      <c r="E492" s="223"/>
      <c r="F492" s="223"/>
      <c r="G492" s="115">
        <f>SUM(G457:G491)</f>
        <v>0</v>
      </c>
      <c r="H492" s="222"/>
      <c r="I492" s="223"/>
      <c r="J492" s="116">
        <f>SUM(J457:J491)</f>
        <v>0</v>
      </c>
    </row>
    <row r="493" spans="2:10" s="18" customFormat="1" ht="15.75">
      <c r="B493" s="133"/>
      <c r="C493" s="134"/>
      <c r="D493" s="135"/>
      <c r="E493" s="135"/>
      <c r="F493" s="135"/>
      <c r="G493" s="136"/>
      <c r="H493" s="135"/>
      <c r="I493" s="135"/>
      <c r="J493" s="137"/>
    </row>
    <row r="494" spans="2:10" ht="15.75" customHeight="1">
      <c r="B494" s="230" t="s">
        <v>3</v>
      </c>
      <c r="C494" s="230"/>
      <c r="D494" s="235"/>
      <c r="E494" s="235"/>
      <c r="F494" s="225"/>
      <c r="G494" s="225"/>
    </row>
    <row r="495" spans="2:10" ht="15.75">
      <c r="B495" s="230" t="s">
        <v>4</v>
      </c>
      <c r="C495" s="230"/>
      <c r="D495" s="230"/>
      <c r="E495" s="230"/>
      <c r="F495" s="225"/>
      <c r="G495" s="225"/>
    </row>
    <row r="496" spans="2:10" ht="15.75" customHeight="1">
      <c r="B496" s="230" t="s">
        <v>5</v>
      </c>
      <c r="C496" s="230"/>
      <c r="D496" s="231"/>
      <c r="E496" s="231"/>
      <c r="F496" s="226"/>
      <c r="G496" s="226"/>
    </row>
    <row r="497" spans="2:10">
      <c r="C497" s="38"/>
      <c r="D497" s="20"/>
    </row>
    <row r="498" spans="2:10">
      <c r="C498" s="38"/>
      <c r="D498" s="20"/>
    </row>
    <row r="499" spans="2:10" ht="16.5" thickBot="1">
      <c r="B499" s="24"/>
      <c r="C499" s="66" t="s">
        <v>173</v>
      </c>
      <c r="D499" s="43"/>
      <c r="E499" s="24"/>
      <c r="F499" s="25"/>
      <c r="G499" s="25"/>
    </row>
    <row r="500" spans="2:10" s="12" customFormat="1" ht="21.75" customHeight="1" thickBot="1">
      <c r="B500" s="55" t="s">
        <v>0</v>
      </c>
      <c r="C500" s="238" t="s">
        <v>1</v>
      </c>
      <c r="D500" s="240" t="s">
        <v>2</v>
      </c>
      <c r="E500" s="227" t="s">
        <v>113</v>
      </c>
      <c r="F500" s="228"/>
      <c r="G500" s="234"/>
      <c r="H500" s="227" t="s">
        <v>116</v>
      </c>
      <c r="I500" s="228"/>
      <c r="J500" s="229"/>
    </row>
    <row r="501" spans="2:10" s="12" customFormat="1" ht="32.25" thickBot="1">
      <c r="B501" s="56" t="s">
        <v>55</v>
      </c>
      <c r="C501" s="239"/>
      <c r="D501" s="241"/>
      <c r="E501" s="128" t="s">
        <v>109</v>
      </c>
      <c r="F501" s="129" t="s">
        <v>111</v>
      </c>
      <c r="G501" s="130" t="s">
        <v>112</v>
      </c>
      <c r="H501" s="131" t="s">
        <v>109</v>
      </c>
      <c r="I501" s="129" t="s">
        <v>114</v>
      </c>
      <c r="J501" s="132" t="s">
        <v>115</v>
      </c>
    </row>
    <row r="502" spans="2:10" s="12" customFormat="1" ht="15.75">
      <c r="B502" s="63">
        <v>1</v>
      </c>
      <c r="C502" s="68" t="s">
        <v>22</v>
      </c>
      <c r="D502" s="60"/>
      <c r="E502" s="108"/>
      <c r="F502" s="100"/>
      <c r="G502" s="101"/>
      <c r="H502" s="99"/>
      <c r="I502" s="100"/>
      <c r="J502" s="102"/>
    </row>
    <row r="503" spans="2:10" s="12" customFormat="1" ht="15.75">
      <c r="B503" s="15" t="s">
        <v>23</v>
      </c>
      <c r="C503" s="69" t="s">
        <v>207</v>
      </c>
      <c r="D503" s="14" t="s">
        <v>108</v>
      </c>
      <c r="E503" s="109"/>
      <c r="F503" s="80"/>
      <c r="G503" s="91">
        <f>E503*F503</f>
        <v>0</v>
      </c>
      <c r="H503" s="85"/>
      <c r="I503" s="94"/>
      <c r="J503" s="95">
        <f>H503*I503</f>
        <v>0</v>
      </c>
    </row>
    <row r="504" spans="2:10" s="12" customFormat="1" ht="15.75">
      <c r="B504" s="15" t="s">
        <v>110</v>
      </c>
      <c r="C504" s="69" t="s">
        <v>208</v>
      </c>
      <c r="D504" s="14" t="s">
        <v>108</v>
      </c>
      <c r="E504" s="109"/>
      <c r="F504" s="80"/>
      <c r="G504" s="91">
        <f>E504*F504</f>
        <v>0</v>
      </c>
      <c r="H504" s="85"/>
      <c r="I504" s="94"/>
      <c r="J504" s="95">
        <f>H504*I504</f>
        <v>0</v>
      </c>
    </row>
    <row r="505" spans="2:10" s="12" customFormat="1" ht="15.75">
      <c r="B505" s="15" t="s">
        <v>117</v>
      </c>
      <c r="C505" s="70" t="s">
        <v>197</v>
      </c>
      <c r="D505" s="14" t="s">
        <v>108</v>
      </c>
      <c r="E505" s="109"/>
      <c r="F505" s="80"/>
      <c r="G505" s="91">
        <f>E505*F505</f>
        <v>0</v>
      </c>
      <c r="H505" s="85"/>
      <c r="I505" s="80"/>
      <c r="J505" s="95">
        <f>H505*I505</f>
        <v>0</v>
      </c>
    </row>
    <row r="506" spans="2:10" s="12" customFormat="1" ht="15.75" customHeight="1">
      <c r="B506" s="32"/>
      <c r="C506" s="71"/>
      <c r="D506" s="14"/>
      <c r="E506" s="109"/>
      <c r="F506" s="81"/>
      <c r="G506" s="91"/>
      <c r="H506" s="85"/>
      <c r="I506" s="81"/>
      <c r="J506" s="95"/>
    </row>
    <row r="507" spans="2:10" s="12" customFormat="1" ht="15.75">
      <c r="B507" s="61">
        <v>2</v>
      </c>
      <c r="C507" s="72" t="s">
        <v>15</v>
      </c>
      <c r="D507" s="62"/>
      <c r="E507" s="111"/>
      <c r="F507" s="79"/>
      <c r="G507" s="90"/>
      <c r="H507" s="83"/>
      <c r="I507" s="79"/>
      <c r="J507" s="97"/>
    </row>
    <row r="508" spans="2:10" s="16" customFormat="1" ht="15.75">
      <c r="B508" s="32" t="s">
        <v>8</v>
      </c>
      <c r="C508" s="73" t="s">
        <v>87</v>
      </c>
      <c r="D508" s="14"/>
      <c r="E508" s="109"/>
      <c r="F508" s="81"/>
      <c r="G508" s="91"/>
      <c r="H508" s="85"/>
      <c r="I508" s="81"/>
      <c r="J508" s="95"/>
    </row>
    <row r="509" spans="2:10" s="11" customFormat="1" ht="15">
      <c r="B509" s="15" t="s">
        <v>24</v>
      </c>
      <c r="C509" s="69" t="s">
        <v>129</v>
      </c>
      <c r="D509" s="14" t="s">
        <v>108</v>
      </c>
      <c r="E509" s="109"/>
      <c r="F509" s="81"/>
      <c r="G509" s="91">
        <f t="shared" ref="G509:G517" si="80">E509*F509</f>
        <v>0</v>
      </c>
      <c r="H509" s="85"/>
      <c r="I509" s="81"/>
      <c r="J509" s="95">
        <f t="shared" ref="J509:J517" si="81">H509*I509</f>
        <v>0</v>
      </c>
    </row>
    <row r="510" spans="2:10" s="11" customFormat="1" ht="15">
      <c r="B510" s="15" t="s">
        <v>25</v>
      </c>
      <c r="C510" s="69" t="s">
        <v>130</v>
      </c>
      <c r="D510" s="14" t="s">
        <v>108</v>
      </c>
      <c r="E510" s="109"/>
      <c r="F510" s="81"/>
      <c r="G510" s="91">
        <f t="shared" si="80"/>
        <v>0</v>
      </c>
      <c r="H510" s="85"/>
      <c r="I510" s="81"/>
      <c r="J510" s="95">
        <f t="shared" si="81"/>
        <v>0</v>
      </c>
    </row>
    <row r="511" spans="2:10" s="17" customFormat="1" ht="15">
      <c r="B511" s="15" t="s">
        <v>106</v>
      </c>
      <c r="C511" s="69" t="s">
        <v>80</v>
      </c>
      <c r="D511" s="14" t="s">
        <v>108</v>
      </c>
      <c r="E511" s="109"/>
      <c r="F511" s="81"/>
      <c r="G511" s="91">
        <f t="shared" si="80"/>
        <v>0</v>
      </c>
      <c r="H511" s="85"/>
      <c r="I511" s="81"/>
      <c r="J511" s="95">
        <f t="shared" si="81"/>
        <v>0</v>
      </c>
    </row>
    <row r="512" spans="2:10" s="17" customFormat="1" ht="15">
      <c r="B512" s="15" t="s">
        <v>88</v>
      </c>
      <c r="C512" s="69" t="s">
        <v>82</v>
      </c>
      <c r="D512" s="14" t="s">
        <v>108</v>
      </c>
      <c r="E512" s="109"/>
      <c r="F512" s="81"/>
      <c r="G512" s="91">
        <f t="shared" si="80"/>
        <v>0</v>
      </c>
      <c r="H512" s="85"/>
      <c r="I512" s="81"/>
      <c r="J512" s="95">
        <f t="shared" si="81"/>
        <v>0</v>
      </c>
    </row>
    <row r="513" spans="2:10" s="17" customFormat="1" ht="15">
      <c r="B513" s="15" t="s">
        <v>89</v>
      </c>
      <c r="C513" s="69" t="s">
        <v>81</v>
      </c>
      <c r="D513" s="14" t="s">
        <v>108</v>
      </c>
      <c r="E513" s="109"/>
      <c r="F513" s="81"/>
      <c r="G513" s="91">
        <f t="shared" si="80"/>
        <v>0</v>
      </c>
      <c r="H513" s="85"/>
      <c r="I513" s="81"/>
      <c r="J513" s="95">
        <f t="shared" si="81"/>
        <v>0</v>
      </c>
    </row>
    <row r="514" spans="2:10" s="17" customFormat="1" ht="15">
      <c r="B514" s="15" t="s">
        <v>90</v>
      </c>
      <c r="C514" s="69" t="s">
        <v>127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91</v>
      </c>
      <c r="C515" s="69" t="s">
        <v>126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92</v>
      </c>
      <c r="C516" s="69" t="s">
        <v>83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93</v>
      </c>
      <c r="C517" s="69" t="s">
        <v>140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1" customFormat="1" ht="15">
      <c r="B518" s="15"/>
      <c r="C518" s="74"/>
      <c r="D518" s="14"/>
      <c r="E518" s="109"/>
      <c r="F518" s="81"/>
      <c r="G518" s="91"/>
      <c r="H518" s="85"/>
      <c r="I518" s="81"/>
      <c r="J518" s="95"/>
    </row>
    <row r="519" spans="2:10" s="11" customFormat="1" ht="15.75">
      <c r="B519" s="61">
        <v>3</v>
      </c>
      <c r="C519" s="72" t="s">
        <v>96</v>
      </c>
      <c r="D519" s="62"/>
      <c r="E519" s="111"/>
      <c r="F519" s="79"/>
      <c r="G519" s="90"/>
      <c r="H519" s="83"/>
      <c r="I519" s="79"/>
      <c r="J519" s="97"/>
    </row>
    <row r="520" spans="2:10" s="11" customFormat="1" ht="15.75">
      <c r="B520" s="32" t="s">
        <v>10</v>
      </c>
      <c r="C520" s="73" t="s">
        <v>97</v>
      </c>
      <c r="D520" s="14"/>
      <c r="E520" s="109"/>
      <c r="F520" s="81"/>
      <c r="G520" s="91"/>
      <c r="H520" s="85"/>
      <c r="I520" s="81"/>
      <c r="J520" s="95"/>
    </row>
    <row r="521" spans="2:10" s="12" customFormat="1" ht="15.75">
      <c r="B521" s="15" t="s">
        <v>26</v>
      </c>
      <c r="C521" s="69" t="s">
        <v>84</v>
      </c>
      <c r="D521" s="14" t="s">
        <v>108</v>
      </c>
      <c r="E521" s="109"/>
      <c r="F521" s="81"/>
      <c r="G521" s="91">
        <f t="shared" ref="G521:G525" si="82">E521*F521</f>
        <v>0</v>
      </c>
      <c r="H521" s="85"/>
      <c r="I521" s="81"/>
      <c r="J521" s="95">
        <f t="shared" ref="J521:J525" si="83">H521*I521</f>
        <v>0</v>
      </c>
    </row>
    <row r="522" spans="2:10" s="11" customFormat="1" ht="15">
      <c r="B522" s="15" t="s">
        <v>27</v>
      </c>
      <c r="C522" s="69" t="s">
        <v>85</v>
      </c>
      <c r="D522" s="14" t="s">
        <v>108</v>
      </c>
      <c r="E522" s="109"/>
      <c r="F522" s="81"/>
      <c r="G522" s="91">
        <f t="shared" si="82"/>
        <v>0</v>
      </c>
      <c r="H522" s="85"/>
      <c r="I522" s="81"/>
      <c r="J522" s="95">
        <f t="shared" si="83"/>
        <v>0</v>
      </c>
    </row>
    <row r="523" spans="2:10" s="11" customFormat="1" ht="15">
      <c r="B523" s="15" t="s">
        <v>98</v>
      </c>
      <c r="C523" s="69" t="s">
        <v>86</v>
      </c>
      <c r="D523" s="14" t="s">
        <v>108</v>
      </c>
      <c r="E523" s="109"/>
      <c r="F523" s="81"/>
      <c r="G523" s="91">
        <f t="shared" si="82"/>
        <v>0</v>
      </c>
      <c r="H523" s="85"/>
      <c r="I523" s="81"/>
      <c r="J523" s="95">
        <f t="shared" si="83"/>
        <v>0</v>
      </c>
    </row>
    <row r="524" spans="2:10" s="11" customFormat="1" ht="15">
      <c r="B524" s="15" t="s">
        <v>99</v>
      </c>
      <c r="C524" s="69" t="s">
        <v>210</v>
      </c>
      <c r="D524" s="14" t="s">
        <v>108</v>
      </c>
      <c r="E524" s="109"/>
      <c r="F524" s="81"/>
      <c r="G524" s="91">
        <f t="shared" si="82"/>
        <v>0</v>
      </c>
      <c r="H524" s="85"/>
      <c r="I524" s="81"/>
      <c r="J524" s="95">
        <f t="shared" si="83"/>
        <v>0</v>
      </c>
    </row>
    <row r="525" spans="2:10" s="11" customFormat="1" ht="15">
      <c r="B525" s="15" t="s">
        <v>209</v>
      </c>
      <c r="C525" s="69" t="s">
        <v>232</v>
      </c>
      <c r="D525" s="14" t="s">
        <v>108</v>
      </c>
      <c r="E525" s="109"/>
      <c r="F525" s="81"/>
      <c r="G525" s="91">
        <f t="shared" si="82"/>
        <v>0</v>
      </c>
      <c r="H525" s="85"/>
      <c r="I525" s="81"/>
      <c r="J525" s="95">
        <f t="shared" si="83"/>
        <v>0</v>
      </c>
    </row>
    <row r="526" spans="2:10" s="11" customFormat="1" ht="15">
      <c r="B526" s="15"/>
      <c r="C526" s="75"/>
      <c r="D526" s="14"/>
      <c r="E526" s="109"/>
      <c r="F526" s="81"/>
      <c r="G526" s="91"/>
      <c r="H526" s="85"/>
      <c r="I526" s="81"/>
      <c r="J526" s="95"/>
    </row>
    <row r="527" spans="2:10" s="11" customFormat="1" ht="15.75">
      <c r="B527" s="61">
        <v>4</v>
      </c>
      <c r="C527" s="76" t="s">
        <v>28</v>
      </c>
      <c r="D527" s="62"/>
      <c r="E527" s="111"/>
      <c r="F527" s="79"/>
      <c r="G527" s="90"/>
      <c r="H527" s="83"/>
      <c r="I527" s="79"/>
      <c r="J527" s="97"/>
    </row>
    <row r="528" spans="2:10" s="11" customFormat="1" ht="15">
      <c r="B528" s="15" t="s">
        <v>11</v>
      </c>
      <c r="C528" s="69" t="s">
        <v>100</v>
      </c>
      <c r="D528" s="14" t="s">
        <v>108</v>
      </c>
      <c r="E528" s="109"/>
      <c r="F528" s="81"/>
      <c r="G528" s="91">
        <f t="shared" ref="G528:G530" si="84">E528*F528</f>
        <v>0</v>
      </c>
      <c r="H528" s="85"/>
      <c r="I528" s="81"/>
      <c r="J528" s="95">
        <f t="shared" ref="J528:J530" si="85">H528*I528</f>
        <v>0</v>
      </c>
    </row>
    <row r="529" spans="2:10" s="11" customFormat="1" ht="15">
      <c r="B529" s="15" t="s">
        <v>12</v>
      </c>
      <c r="C529" s="69" t="s">
        <v>102</v>
      </c>
      <c r="D529" s="14" t="s">
        <v>108</v>
      </c>
      <c r="E529" s="109"/>
      <c r="F529" s="81"/>
      <c r="G529" s="91">
        <f t="shared" si="84"/>
        <v>0</v>
      </c>
      <c r="H529" s="85"/>
      <c r="I529" s="81"/>
      <c r="J529" s="95">
        <f t="shared" si="85"/>
        <v>0</v>
      </c>
    </row>
    <row r="530" spans="2:10" s="11" customFormat="1" ht="15">
      <c r="B530" s="15" t="s">
        <v>101</v>
      </c>
      <c r="C530" s="69" t="s">
        <v>103</v>
      </c>
      <c r="D530" s="14" t="s">
        <v>108</v>
      </c>
      <c r="E530" s="109"/>
      <c r="F530" s="81"/>
      <c r="G530" s="91">
        <f t="shared" si="84"/>
        <v>0</v>
      </c>
      <c r="H530" s="85"/>
      <c r="I530" s="81"/>
      <c r="J530" s="95">
        <f t="shared" si="85"/>
        <v>0</v>
      </c>
    </row>
    <row r="531" spans="2:10" s="11" customFormat="1" ht="15">
      <c r="B531" s="15"/>
      <c r="C531" s="69"/>
      <c r="D531" s="14"/>
      <c r="E531" s="109"/>
      <c r="F531" s="81"/>
      <c r="G531" s="91"/>
      <c r="H531" s="85"/>
      <c r="I531" s="81"/>
      <c r="J531" s="95"/>
    </row>
    <row r="532" spans="2:10" s="11" customFormat="1" ht="15.75">
      <c r="B532" s="61">
        <v>5</v>
      </c>
      <c r="C532" s="72" t="s">
        <v>29</v>
      </c>
      <c r="D532" s="62"/>
      <c r="E532" s="111"/>
      <c r="F532" s="79"/>
      <c r="G532" s="90"/>
      <c r="H532" s="83"/>
      <c r="I532" s="79"/>
      <c r="J532" s="97"/>
    </row>
    <row r="533" spans="2:10" s="11" customFormat="1" ht="15">
      <c r="B533" s="15" t="s">
        <v>14</v>
      </c>
      <c r="C533" s="69" t="s">
        <v>13</v>
      </c>
      <c r="D533" s="14" t="s">
        <v>108</v>
      </c>
      <c r="E533" s="109"/>
      <c r="F533" s="81"/>
      <c r="G533" s="91">
        <f t="shared" ref="G533:G535" si="86">E533*F533</f>
        <v>0</v>
      </c>
      <c r="H533" s="85"/>
      <c r="I533" s="81"/>
      <c r="J533" s="95">
        <f t="shared" ref="J533:J535" si="87">H533*I533</f>
        <v>0</v>
      </c>
    </row>
    <row r="534" spans="2:10" s="11" customFormat="1" ht="15">
      <c r="B534" s="15" t="s">
        <v>30</v>
      </c>
      <c r="C534" s="69" t="s">
        <v>194</v>
      </c>
      <c r="D534" s="14" t="s">
        <v>108</v>
      </c>
      <c r="E534" s="109"/>
      <c r="F534" s="81"/>
      <c r="G534" s="91">
        <f t="shared" si="86"/>
        <v>0</v>
      </c>
      <c r="H534" s="85"/>
      <c r="I534" s="81"/>
      <c r="J534" s="95">
        <f t="shared" si="87"/>
        <v>0</v>
      </c>
    </row>
    <row r="535" spans="2:10" s="11" customFormat="1" ht="15">
      <c r="B535" s="15" t="s">
        <v>95</v>
      </c>
      <c r="C535" s="69" t="s">
        <v>195</v>
      </c>
      <c r="D535" s="14" t="s">
        <v>108</v>
      </c>
      <c r="E535" s="109"/>
      <c r="F535" s="81"/>
      <c r="G535" s="91">
        <f t="shared" si="86"/>
        <v>0</v>
      </c>
      <c r="H535" s="85"/>
      <c r="I535" s="81"/>
      <c r="J535" s="95">
        <f t="shared" si="87"/>
        <v>0</v>
      </c>
    </row>
    <row r="536" spans="2:10" s="11" customFormat="1" ht="15.75" thickBot="1">
      <c r="B536" s="49"/>
      <c r="C536" s="78"/>
      <c r="D536" s="114"/>
      <c r="E536" s="112"/>
      <c r="F536" s="89"/>
      <c r="G536" s="93"/>
      <c r="H536" s="88"/>
      <c r="I536" s="89"/>
      <c r="J536" s="98"/>
    </row>
    <row r="537" spans="2:10" s="18" customFormat="1" ht="16.5" thickBot="1">
      <c r="B537" s="19"/>
      <c r="C537" s="50" t="str">
        <f>CONCATENATE("TOTAL PRECIO ",C499)</f>
        <v>TOTAL PRECIO ESTACIÓN DEPARTAMENTAL</v>
      </c>
      <c r="D537" s="222"/>
      <c r="E537" s="223"/>
      <c r="F537" s="223"/>
      <c r="G537" s="115">
        <f>SUM(G502:G536)</f>
        <v>0</v>
      </c>
      <c r="H537" s="222"/>
      <c r="I537" s="223"/>
      <c r="J537" s="116">
        <f>SUM(J502:J536)</f>
        <v>0</v>
      </c>
    </row>
    <row r="538" spans="2:10" s="18" customFormat="1" ht="15.75">
      <c r="B538" s="133"/>
      <c r="C538" s="134"/>
      <c r="D538" s="135"/>
      <c r="E538" s="135"/>
      <c r="F538" s="135"/>
      <c r="G538" s="136"/>
      <c r="H538" s="135"/>
      <c r="I538" s="135"/>
      <c r="J538" s="137"/>
    </row>
    <row r="539" spans="2:10" ht="15.75" customHeight="1">
      <c r="B539" s="230" t="s">
        <v>3</v>
      </c>
      <c r="C539" s="230"/>
      <c r="D539" s="235"/>
      <c r="E539" s="235"/>
      <c r="F539" s="225"/>
      <c r="G539" s="225"/>
    </row>
    <row r="540" spans="2:10" ht="15.75">
      <c r="B540" s="230" t="s">
        <v>4</v>
      </c>
      <c r="C540" s="230"/>
      <c r="D540" s="230"/>
      <c r="E540" s="230"/>
      <c r="F540" s="225"/>
      <c r="G540" s="225"/>
    </row>
    <row r="541" spans="2:10" ht="15.75" customHeight="1">
      <c r="B541" s="230" t="s">
        <v>5</v>
      </c>
      <c r="C541" s="230"/>
      <c r="D541" s="231"/>
      <c r="E541" s="231"/>
      <c r="F541" s="226"/>
      <c r="G541" s="226"/>
    </row>
    <row r="542" spans="2:10" ht="15.75">
      <c r="B542" s="33"/>
      <c r="C542" s="26"/>
      <c r="D542" s="42"/>
      <c r="E542" s="33"/>
      <c r="F542" s="34"/>
      <c r="G542" s="34"/>
    </row>
    <row r="543" spans="2:10" ht="18">
      <c r="B543" s="236"/>
      <c r="C543" s="236"/>
      <c r="D543" s="41"/>
      <c r="E543" s="237"/>
      <c r="F543" s="237"/>
      <c r="G543" s="10"/>
    </row>
    <row r="544" spans="2:10" ht="16.5" thickBot="1">
      <c r="B544" s="24"/>
      <c r="C544" s="66" t="s">
        <v>172</v>
      </c>
      <c r="D544" s="43"/>
      <c r="E544" s="24"/>
      <c r="F544" s="25"/>
      <c r="G544" s="25"/>
    </row>
    <row r="545" spans="2:10" s="12" customFormat="1" ht="21.75" customHeight="1" thickBot="1">
      <c r="B545" s="55" t="s">
        <v>0</v>
      </c>
      <c r="C545" s="238" t="s">
        <v>1</v>
      </c>
      <c r="D545" s="240" t="s">
        <v>2</v>
      </c>
      <c r="E545" s="227" t="s">
        <v>113</v>
      </c>
      <c r="F545" s="228"/>
      <c r="G545" s="234"/>
      <c r="H545" s="227" t="s">
        <v>116</v>
      </c>
      <c r="I545" s="228"/>
      <c r="J545" s="229"/>
    </row>
    <row r="546" spans="2:10" s="12" customFormat="1" ht="32.25" thickBot="1">
      <c r="B546" s="56" t="s">
        <v>54</v>
      </c>
      <c r="C546" s="239"/>
      <c r="D546" s="241"/>
      <c r="E546" s="128" t="s">
        <v>109</v>
      </c>
      <c r="F546" s="129" t="s">
        <v>111</v>
      </c>
      <c r="G546" s="130" t="s">
        <v>112</v>
      </c>
      <c r="H546" s="131" t="s">
        <v>109</v>
      </c>
      <c r="I546" s="129" t="s">
        <v>114</v>
      </c>
      <c r="J546" s="132" t="s">
        <v>115</v>
      </c>
    </row>
    <row r="547" spans="2:10" s="12" customFormat="1" ht="15.75">
      <c r="B547" s="63">
        <v>1</v>
      </c>
      <c r="C547" s="68" t="s">
        <v>22</v>
      </c>
      <c r="D547" s="60"/>
      <c r="E547" s="108"/>
      <c r="F547" s="100"/>
      <c r="G547" s="101"/>
      <c r="H547" s="99"/>
      <c r="I547" s="100"/>
      <c r="J547" s="102"/>
    </row>
    <row r="548" spans="2:10" s="12" customFormat="1" ht="15.75">
      <c r="B548" s="15" t="s">
        <v>23</v>
      </c>
      <c r="C548" s="69" t="s">
        <v>207</v>
      </c>
      <c r="D548" s="14" t="s">
        <v>108</v>
      </c>
      <c r="E548" s="109"/>
      <c r="F548" s="80"/>
      <c r="G548" s="91">
        <f>E548*F548</f>
        <v>0</v>
      </c>
      <c r="H548" s="85"/>
      <c r="I548" s="94"/>
      <c r="J548" s="95">
        <f>H548*I548</f>
        <v>0</v>
      </c>
    </row>
    <row r="549" spans="2:10" s="12" customFormat="1" ht="15.75">
      <c r="B549" s="15" t="s">
        <v>110</v>
      </c>
      <c r="C549" s="69" t="s">
        <v>208</v>
      </c>
      <c r="D549" s="14" t="s">
        <v>108</v>
      </c>
      <c r="E549" s="109"/>
      <c r="F549" s="80"/>
      <c r="G549" s="91">
        <f>E549*F549</f>
        <v>0</v>
      </c>
      <c r="H549" s="85"/>
      <c r="I549" s="94"/>
      <c r="J549" s="95">
        <f>H549*I549</f>
        <v>0</v>
      </c>
    </row>
    <row r="550" spans="2:10" s="12" customFormat="1" ht="15.75">
      <c r="B550" s="15" t="s">
        <v>117</v>
      </c>
      <c r="C550" s="70" t="s">
        <v>197</v>
      </c>
      <c r="D550" s="14" t="s">
        <v>108</v>
      </c>
      <c r="E550" s="109"/>
      <c r="F550" s="80"/>
      <c r="G550" s="91">
        <f>E550*F550</f>
        <v>0</v>
      </c>
      <c r="H550" s="85"/>
      <c r="I550" s="80"/>
      <c r="J550" s="95">
        <f>H550*I550</f>
        <v>0</v>
      </c>
    </row>
    <row r="551" spans="2:10" s="12" customFormat="1" ht="15.75" customHeight="1">
      <c r="B551" s="32"/>
      <c r="C551" s="71"/>
      <c r="D551" s="14"/>
      <c r="E551" s="109"/>
      <c r="F551" s="81"/>
      <c r="G551" s="91"/>
      <c r="H551" s="85"/>
      <c r="I551" s="81"/>
      <c r="J551" s="95"/>
    </row>
    <row r="552" spans="2:10" s="12" customFormat="1" ht="15.75">
      <c r="B552" s="61">
        <v>2</v>
      </c>
      <c r="C552" s="72" t="s">
        <v>15</v>
      </c>
      <c r="D552" s="62"/>
      <c r="E552" s="111"/>
      <c r="F552" s="79"/>
      <c r="G552" s="90"/>
      <c r="H552" s="83"/>
      <c r="I552" s="79"/>
      <c r="J552" s="97"/>
    </row>
    <row r="553" spans="2:10" s="16" customFormat="1" ht="15.75">
      <c r="B553" s="32" t="s">
        <v>8</v>
      </c>
      <c r="C553" s="73" t="s">
        <v>87</v>
      </c>
      <c r="D553" s="14"/>
      <c r="E553" s="109"/>
      <c r="F553" s="81"/>
      <c r="G553" s="91"/>
      <c r="H553" s="85"/>
      <c r="I553" s="81"/>
      <c r="J553" s="95"/>
    </row>
    <row r="554" spans="2:10" s="11" customFormat="1" ht="15">
      <c r="B554" s="15" t="s">
        <v>24</v>
      </c>
      <c r="C554" s="69" t="s">
        <v>129</v>
      </c>
      <c r="D554" s="14" t="s">
        <v>108</v>
      </c>
      <c r="E554" s="109"/>
      <c r="F554" s="81"/>
      <c r="G554" s="91">
        <f t="shared" ref="G554:G562" si="88">E554*F554</f>
        <v>0</v>
      </c>
      <c r="H554" s="85"/>
      <c r="I554" s="81"/>
      <c r="J554" s="95">
        <f t="shared" ref="J554:J562" si="89">H554*I554</f>
        <v>0</v>
      </c>
    </row>
    <row r="555" spans="2:10" s="11" customFormat="1" ht="15">
      <c r="B555" s="15" t="s">
        <v>25</v>
      </c>
      <c r="C555" s="69" t="s">
        <v>130</v>
      </c>
      <c r="D555" s="14" t="s">
        <v>108</v>
      </c>
      <c r="E555" s="109"/>
      <c r="F555" s="81"/>
      <c r="G555" s="91">
        <f t="shared" si="88"/>
        <v>0</v>
      </c>
      <c r="H555" s="85"/>
      <c r="I555" s="81"/>
      <c r="J555" s="95">
        <f t="shared" si="89"/>
        <v>0</v>
      </c>
    </row>
    <row r="556" spans="2:10" s="17" customFormat="1" ht="15">
      <c r="B556" s="15" t="s">
        <v>106</v>
      </c>
      <c r="C556" s="69" t="s">
        <v>80</v>
      </c>
      <c r="D556" s="14" t="s">
        <v>108</v>
      </c>
      <c r="E556" s="109"/>
      <c r="F556" s="81"/>
      <c r="G556" s="91">
        <f t="shared" si="88"/>
        <v>0</v>
      </c>
      <c r="H556" s="85"/>
      <c r="I556" s="81"/>
      <c r="J556" s="95">
        <f t="shared" si="89"/>
        <v>0</v>
      </c>
    </row>
    <row r="557" spans="2:10" s="17" customFormat="1" ht="15">
      <c r="B557" s="15" t="s">
        <v>88</v>
      </c>
      <c r="C557" s="69" t="s">
        <v>82</v>
      </c>
      <c r="D557" s="14" t="s">
        <v>108</v>
      </c>
      <c r="E557" s="109"/>
      <c r="F557" s="81"/>
      <c r="G557" s="91">
        <f t="shared" si="88"/>
        <v>0</v>
      </c>
      <c r="H557" s="85"/>
      <c r="I557" s="81"/>
      <c r="J557" s="95">
        <f t="shared" si="89"/>
        <v>0</v>
      </c>
    </row>
    <row r="558" spans="2:10" s="17" customFormat="1" ht="15">
      <c r="B558" s="15" t="s">
        <v>89</v>
      </c>
      <c r="C558" s="69" t="s">
        <v>81</v>
      </c>
      <c r="D558" s="14" t="s">
        <v>108</v>
      </c>
      <c r="E558" s="109"/>
      <c r="F558" s="81"/>
      <c r="G558" s="91">
        <f t="shared" si="88"/>
        <v>0</v>
      </c>
      <c r="H558" s="85"/>
      <c r="I558" s="81"/>
      <c r="J558" s="95">
        <f t="shared" si="89"/>
        <v>0</v>
      </c>
    </row>
    <row r="559" spans="2:10" s="17" customFormat="1" ht="15">
      <c r="B559" s="15" t="s">
        <v>90</v>
      </c>
      <c r="C559" s="69" t="s">
        <v>127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91</v>
      </c>
      <c r="C560" s="69" t="s">
        <v>126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92</v>
      </c>
      <c r="C561" s="69" t="s">
        <v>83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93</v>
      </c>
      <c r="C562" s="69" t="s">
        <v>140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1" customFormat="1" ht="15">
      <c r="B563" s="15"/>
      <c r="C563" s="74"/>
      <c r="D563" s="14"/>
      <c r="E563" s="109"/>
      <c r="F563" s="81"/>
      <c r="G563" s="91"/>
      <c r="H563" s="85"/>
      <c r="I563" s="81"/>
      <c r="J563" s="95"/>
    </row>
    <row r="564" spans="2:10" s="11" customFormat="1" ht="15.75">
      <c r="B564" s="61">
        <v>3</v>
      </c>
      <c r="C564" s="72" t="s">
        <v>96</v>
      </c>
      <c r="D564" s="62"/>
      <c r="E564" s="111"/>
      <c r="F564" s="79"/>
      <c r="G564" s="90"/>
      <c r="H564" s="83"/>
      <c r="I564" s="79"/>
      <c r="J564" s="97"/>
    </row>
    <row r="565" spans="2:10" s="11" customFormat="1" ht="15.75">
      <c r="B565" s="32" t="s">
        <v>10</v>
      </c>
      <c r="C565" s="73" t="s">
        <v>97</v>
      </c>
      <c r="D565" s="14"/>
      <c r="E565" s="109"/>
      <c r="F565" s="81"/>
      <c r="G565" s="91"/>
      <c r="H565" s="85"/>
      <c r="I565" s="81"/>
      <c r="J565" s="95"/>
    </row>
    <row r="566" spans="2:10" s="12" customFormat="1" ht="15.75">
      <c r="B566" s="15" t="s">
        <v>26</v>
      </c>
      <c r="C566" s="69" t="s">
        <v>84</v>
      </c>
      <c r="D566" s="14" t="s">
        <v>108</v>
      </c>
      <c r="E566" s="109"/>
      <c r="F566" s="81"/>
      <c r="G566" s="91">
        <f t="shared" ref="G566:G570" si="90">E566*F566</f>
        <v>0</v>
      </c>
      <c r="H566" s="85"/>
      <c r="I566" s="81"/>
      <c r="J566" s="95">
        <f t="shared" ref="J566:J570" si="91">H566*I566</f>
        <v>0</v>
      </c>
    </row>
    <row r="567" spans="2:10" s="11" customFormat="1" ht="15">
      <c r="B567" s="15" t="s">
        <v>27</v>
      </c>
      <c r="C567" s="69" t="s">
        <v>85</v>
      </c>
      <c r="D567" s="14" t="s">
        <v>108</v>
      </c>
      <c r="E567" s="109"/>
      <c r="F567" s="81"/>
      <c r="G567" s="91">
        <f t="shared" si="90"/>
        <v>0</v>
      </c>
      <c r="H567" s="85"/>
      <c r="I567" s="81"/>
      <c r="J567" s="95">
        <f t="shared" si="91"/>
        <v>0</v>
      </c>
    </row>
    <row r="568" spans="2:10" s="11" customFormat="1" ht="15">
      <c r="B568" s="15" t="s">
        <v>98</v>
      </c>
      <c r="C568" s="69" t="s">
        <v>86</v>
      </c>
      <c r="D568" s="14" t="s">
        <v>108</v>
      </c>
      <c r="E568" s="109"/>
      <c r="F568" s="81"/>
      <c r="G568" s="91">
        <f t="shared" si="90"/>
        <v>0</v>
      </c>
      <c r="H568" s="85"/>
      <c r="I568" s="81"/>
      <c r="J568" s="95">
        <f t="shared" si="91"/>
        <v>0</v>
      </c>
    </row>
    <row r="569" spans="2:10" s="11" customFormat="1" ht="15">
      <c r="B569" s="15" t="s">
        <v>99</v>
      </c>
      <c r="C569" s="69" t="s">
        <v>210</v>
      </c>
      <c r="D569" s="14" t="s">
        <v>108</v>
      </c>
      <c r="E569" s="109"/>
      <c r="F569" s="81"/>
      <c r="G569" s="91">
        <f t="shared" si="90"/>
        <v>0</v>
      </c>
      <c r="H569" s="85"/>
      <c r="I569" s="81"/>
      <c r="J569" s="95">
        <f t="shared" si="91"/>
        <v>0</v>
      </c>
    </row>
    <row r="570" spans="2:10" s="11" customFormat="1" ht="15">
      <c r="B570" s="15" t="s">
        <v>209</v>
      </c>
      <c r="C570" s="69" t="s">
        <v>232</v>
      </c>
      <c r="D570" s="14" t="s">
        <v>108</v>
      </c>
      <c r="E570" s="109"/>
      <c r="F570" s="81"/>
      <c r="G570" s="91">
        <f t="shared" si="90"/>
        <v>0</v>
      </c>
      <c r="H570" s="85"/>
      <c r="I570" s="81"/>
      <c r="J570" s="95">
        <f t="shared" si="91"/>
        <v>0</v>
      </c>
    </row>
    <row r="571" spans="2:10" s="11" customFormat="1" ht="15">
      <c r="B571" s="15"/>
      <c r="C571" s="75"/>
      <c r="D571" s="14"/>
      <c r="E571" s="109"/>
      <c r="F571" s="81"/>
      <c r="G571" s="91"/>
      <c r="H571" s="85"/>
      <c r="I571" s="81"/>
      <c r="J571" s="95"/>
    </row>
    <row r="572" spans="2:10" s="11" customFormat="1" ht="15.75">
      <c r="B572" s="61">
        <v>4</v>
      </c>
      <c r="C572" s="76" t="s">
        <v>28</v>
      </c>
      <c r="D572" s="62"/>
      <c r="E572" s="111"/>
      <c r="F572" s="79"/>
      <c r="G572" s="90"/>
      <c r="H572" s="83"/>
      <c r="I572" s="79"/>
      <c r="J572" s="97"/>
    </row>
    <row r="573" spans="2:10" s="11" customFormat="1" ht="15">
      <c r="B573" s="15" t="s">
        <v>11</v>
      </c>
      <c r="C573" s="69" t="s">
        <v>100</v>
      </c>
      <c r="D573" s="14" t="s">
        <v>108</v>
      </c>
      <c r="E573" s="109"/>
      <c r="F573" s="81"/>
      <c r="G573" s="91">
        <f t="shared" ref="G573:G575" si="92">E573*F573</f>
        <v>0</v>
      </c>
      <c r="H573" s="85"/>
      <c r="I573" s="81"/>
      <c r="J573" s="95">
        <f t="shared" ref="J573:J575" si="93">H573*I573</f>
        <v>0</v>
      </c>
    </row>
    <row r="574" spans="2:10" s="11" customFormat="1" ht="15">
      <c r="B574" s="15" t="s">
        <v>12</v>
      </c>
      <c r="C574" s="69" t="s">
        <v>102</v>
      </c>
      <c r="D574" s="14" t="s">
        <v>108</v>
      </c>
      <c r="E574" s="109"/>
      <c r="F574" s="81"/>
      <c r="G574" s="91">
        <f t="shared" si="92"/>
        <v>0</v>
      </c>
      <c r="H574" s="85"/>
      <c r="I574" s="81"/>
      <c r="J574" s="95">
        <f t="shared" si="93"/>
        <v>0</v>
      </c>
    </row>
    <row r="575" spans="2:10" s="11" customFormat="1" ht="15">
      <c r="B575" s="15" t="s">
        <v>101</v>
      </c>
      <c r="C575" s="69" t="s">
        <v>103</v>
      </c>
      <c r="D575" s="14" t="s">
        <v>108</v>
      </c>
      <c r="E575" s="109"/>
      <c r="F575" s="81"/>
      <c r="G575" s="91">
        <f t="shared" si="92"/>
        <v>0</v>
      </c>
      <c r="H575" s="85"/>
      <c r="I575" s="81"/>
      <c r="J575" s="95">
        <f t="shared" si="93"/>
        <v>0</v>
      </c>
    </row>
    <row r="576" spans="2:10" s="11" customFormat="1" ht="15">
      <c r="B576" s="15"/>
      <c r="C576" s="69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5</v>
      </c>
      <c r="C577" s="72" t="s">
        <v>29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14</v>
      </c>
      <c r="C578" s="69" t="s">
        <v>13</v>
      </c>
      <c r="D578" s="14" t="s">
        <v>108</v>
      </c>
      <c r="E578" s="109"/>
      <c r="F578" s="81"/>
      <c r="G578" s="91">
        <f t="shared" ref="G578:G580" si="94">E578*F578</f>
        <v>0</v>
      </c>
      <c r="H578" s="85"/>
      <c r="I578" s="81"/>
      <c r="J578" s="95">
        <f t="shared" ref="J578:J580" si="95">H578*I578</f>
        <v>0</v>
      </c>
    </row>
    <row r="579" spans="2:10" s="11" customFormat="1" ht="15">
      <c r="B579" s="15" t="s">
        <v>30</v>
      </c>
      <c r="C579" s="69" t="s">
        <v>194</v>
      </c>
      <c r="D579" s="14" t="s">
        <v>108</v>
      </c>
      <c r="E579" s="109"/>
      <c r="F579" s="81"/>
      <c r="G579" s="91">
        <f t="shared" si="94"/>
        <v>0</v>
      </c>
      <c r="H579" s="85"/>
      <c r="I579" s="81"/>
      <c r="J579" s="95">
        <f t="shared" si="95"/>
        <v>0</v>
      </c>
    </row>
    <row r="580" spans="2:10" s="11" customFormat="1" ht="15">
      <c r="B580" s="15" t="s">
        <v>95</v>
      </c>
      <c r="C580" s="69" t="s">
        <v>195</v>
      </c>
      <c r="D580" s="14" t="s">
        <v>108</v>
      </c>
      <c r="E580" s="109"/>
      <c r="F580" s="81"/>
      <c r="G580" s="91">
        <f t="shared" si="94"/>
        <v>0</v>
      </c>
      <c r="H580" s="85"/>
      <c r="I580" s="81"/>
      <c r="J580" s="95">
        <f t="shared" si="95"/>
        <v>0</v>
      </c>
    </row>
    <row r="581" spans="2:10" s="11" customFormat="1" ht="15.75" thickBot="1">
      <c r="B581" s="49"/>
      <c r="C581" s="78"/>
      <c r="D581" s="114"/>
      <c r="E581" s="112"/>
      <c r="F581" s="89"/>
      <c r="G581" s="93"/>
      <c r="H581" s="88"/>
      <c r="I581" s="89"/>
      <c r="J581" s="98"/>
    </row>
    <row r="582" spans="2:10" s="18" customFormat="1" ht="16.5" thickBot="1">
      <c r="B582" s="19"/>
      <c r="C582" s="50" t="str">
        <f>CONCATENATE("TOTAL PRECIO ",C544)</f>
        <v>TOTAL PRECIO ESTACIÓN CIUDAD DEL NIÑO</v>
      </c>
      <c r="D582" s="222"/>
      <c r="E582" s="223"/>
      <c r="F582" s="223"/>
      <c r="G582" s="115">
        <f>SUM(G547:G581)</f>
        <v>0</v>
      </c>
      <c r="H582" s="222"/>
      <c r="I582" s="223"/>
      <c r="J582" s="116">
        <f>SUM(J547:J581)</f>
        <v>0</v>
      </c>
    </row>
    <row r="583" spans="2:10" s="18" customFormat="1" ht="15.75">
      <c r="B583" s="133"/>
      <c r="C583" s="134"/>
      <c r="D583" s="135"/>
      <c r="E583" s="135"/>
      <c r="F583" s="135"/>
      <c r="G583" s="136"/>
      <c r="H583" s="135"/>
      <c r="I583" s="135"/>
      <c r="J583" s="137"/>
    </row>
    <row r="584" spans="2:10" ht="15.75" customHeight="1">
      <c r="B584" s="230" t="s">
        <v>3</v>
      </c>
      <c r="C584" s="230"/>
      <c r="D584" s="235"/>
      <c r="E584" s="235"/>
      <c r="F584" s="225"/>
      <c r="G584" s="225"/>
    </row>
    <row r="585" spans="2:10" ht="15.75">
      <c r="B585" s="230" t="s">
        <v>4</v>
      </c>
      <c r="C585" s="230"/>
      <c r="D585" s="230"/>
      <c r="E585" s="230"/>
      <c r="F585" s="225"/>
      <c r="G585" s="225"/>
    </row>
    <row r="586" spans="2:10" ht="15.75" customHeight="1">
      <c r="B586" s="230" t="s">
        <v>5</v>
      </c>
      <c r="C586" s="230"/>
      <c r="D586" s="231"/>
      <c r="E586" s="231"/>
      <c r="F586" s="226"/>
      <c r="G586" s="226"/>
    </row>
    <row r="587" spans="2:10">
      <c r="C587" s="38"/>
      <c r="D587" s="20"/>
    </row>
    <row r="588" spans="2:10">
      <c r="C588" s="38"/>
      <c r="D588" s="20"/>
    </row>
    <row r="589" spans="2:10" ht="16.5" thickBot="1">
      <c r="B589" s="24"/>
      <c r="C589" s="66" t="s">
        <v>171</v>
      </c>
      <c r="D589" s="43"/>
      <c r="E589" s="24"/>
      <c r="F589" s="25"/>
      <c r="G589" s="25"/>
    </row>
    <row r="590" spans="2:10" s="12" customFormat="1" ht="21.75" customHeight="1" thickBot="1">
      <c r="B590" s="55" t="s">
        <v>0</v>
      </c>
      <c r="C590" s="238" t="s">
        <v>1</v>
      </c>
      <c r="D590" s="240" t="s">
        <v>2</v>
      </c>
      <c r="E590" s="227" t="s">
        <v>113</v>
      </c>
      <c r="F590" s="228"/>
      <c r="G590" s="234"/>
      <c r="H590" s="227" t="s">
        <v>116</v>
      </c>
      <c r="I590" s="228"/>
      <c r="J590" s="229"/>
    </row>
    <row r="591" spans="2:10" s="12" customFormat="1" ht="32.25" thickBot="1">
      <c r="B591" s="56" t="s">
        <v>53</v>
      </c>
      <c r="C591" s="239"/>
      <c r="D591" s="241"/>
      <c r="E591" s="128" t="s">
        <v>109</v>
      </c>
      <c r="F591" s="129" t="s">
        <v>111</v>
      </c>
      <c r="G591" s="130" t="s">
        <v>112</v>
      </c>
      <c r="H591" s="131" t="s">
        <v>109</v>
      </c>
      <c r="I591" s="129" t="s">
        <v>114</v>
      </c>
      <c r="J591" s="132" t="s">
        <v>115</v>
      </c>
    </row>
    <row r="592" spans="2:10" s="12" customFormat="1" ht="15.75">
      <c r="B592" s="63">
        <v>1</v>
      </c>
      <c r="C592" s="68" t="s">
        <v>22</v>
      </c>
      <c r="D592" s="60"/>
      <c r="E592" s="108"/>
      <c r="F592" s="100"/>
      <c r="G592" s="101"/>
      <c r="H592" s="99"/>
      <c r="I592" s="100"/>
      <c r="J592" s="102"/>
    </row>
    <row r="593" spans="2:10" s="12" customFormat="1" ht="15.75">
      <c r="B593" s="15" t="s">
        <v>23</v>
      </c>
      <c r="C593" s="69" t="s">
        <v>207</v>
      </c>
      <c r="D593" s="14" t="s">
        <v>108</v>
      </c>
      <c r="E593" s="109"/>
      <c r="F593" s="80"/>
      <c r="G593" s="91">
        <f>E593*F593</f>
        <v>0</v>
      </c>
      <c r="H593" s="85"/>
      <c r="I593" s="94"/>
      <c r="J593" s="95">
        <f>H593*I593</f>
        <v>0</v>
      </c>
    </row>
    <row r="594" spans="2:10" s="12" customFormat="1" ht="15.75">
      <c r="B594" s="15" t="s">
        <v>110</v>
      </c>
      <c r="C594" s="69" t="s">
        <v>208</v>
      </c>
      <c r="D594" s="14" t="s">
        <v>108</v>
      </c>
      <c r="E594" s="109"/>
      <c r="F594" s="80"/>
      <c r="G594" s="91">
        <f>E594*F594</f>
        <v>0</v>
      </c>
      <c r="H594" s="85"/>
      <c r="I594" s="94"/>
      <c r="J594" s="95">
        <f>H594*I594</f>
        <v>0</v>
      </c>
    </row>
    <row r="595" spans="2:10" s="12" customFormat="1" ht="15.75">
      <c r="B595" s="15" t="s">
        <v>117</v>
      </c>
      <c r="C595" s="70" t="s">
        <v>197</v>
      </c>
      <c r="D595" s="14" t="s">
        <v>108</v>
      </c>
      <c r="E595" s="109"/>
      <c r="F595" s="80"/>
      <c r="G595" s="91">
        <f>E595*F595</f>
        <v>0</v>
      </c>
      <c r="H595" s="85"/>
      <c r="I595" s="80"/>
      <c r="J595" s="95">
        <f>H595*I595</f>
        <v>0</v>
      </c>
    </row>
    <row r="596" spans="2:10" s="12" customFormat="1" ht="15.75" customHeight="1">
      <c r="B596" s="32"/>
      <c r="C596" s="71"/>
      <c r="D596" s="14"/>
      <c r="E596" s="109"/>
      <c r="F596" s="81"/>
      <c r="G596" s="91"/>
      <c r="H596" s="85"/>
      <c r="I596" s="81"/>
      <c r="J596" s="95"/>
    </row>
    <row r="597" spans="2:10" s="12" customFormat="1" ht="15.75">
      <c r="B597" s="61">
        <v>2</v>
      </c>
      <c r="C597" s="72" t="s">
        <v>15</v>
      </c>
      <c r="D597" s="62"/>
      <c r="E597" s="111"/>
      <c r="F597" s="79"/>
      <c r="G597" s="90"/>
      <c r="H597" s="83"/>
      <c r="I597" s="79"/>
      <c r="J597" s="97"/>
    </row>
    <row r="598" spans="2:10" s="16" customFormat="1" ht="15.75">
      <c r="B598" s="32" t="s">
        <v>8</v>
      </c>
      <c r="C598" s="73" t="s">
        <v>87</v>
      </c>
      <c r="D598" s="14"/>
      <c r="E598" s="109"/>
      <c r="F598" s="81"/>
      <c r="G598" s="91"/>
      <c r="H598" s="85"/>
      <c r="I598" s="81"/>
      <c r="J598" s="95"/>
    </row>
    <row r="599" spans="2:10" s="11" customFormat="1" ht="15">
      <c r="B599" s="15" t="s">
        <v>24</v>
      </c>
      <c r="C599" s="69" t="s">
        <v>129</v>
      </c>
      <c r="D599" s="14" t="s">
        <v>108</v>
      </c>
      <c r="E599" s="109"/>
      <c r="F599" s="81"/>
      <c r="G599" s="91">
        <f t="shared" ref="G599:G607" si="96">E599*F599</f>
        <v>0</v>
      </c>
      <c r="H599" s="85"/>
      <c r="I599" s="81"/>
      <c r="J599" s="95">
        <f t="shared" ref="J599:J607" si="97">H599*I599</f>
        <v>0</v>
      </c>
    </row>
    <row r="600" spans="2:10" s="11" customFormat="1" ht="15">
      <c r="B600" s="15" t="s">
        <v>25</v>
      </c>
      <c r="C600" s="69" t="s">
        <v>130</v>
      </c>
      <c r="D600" s="14" t="s">
        <v>108</v>
      </c>
      <c r="E600" s="109"/>
      <c r="F600" s="81"/>
      <c r="G600" s="91">
        <f t="shared" si="96"/>
        <v>0</v>
      </c>
      <c r="H600" s="85"/>
      <c r="I600" s="81"/>
      <c r="J600" s="95">
        <f t="shared" si="97"/>
        <v>0</v>
      </c>
    </row>
    <row r="601" spans="2:10" s="17" customFormat="1" ht="15">
      <c r="B601" s="15" t="s">
        <v>106</v>
      </c>
      <c r="C601" s="69" t="s">
        <v>80</v>
      </c>
      <c r="D601" s="14" t="s">
        <v>108</v>
      </c>
      <c r="E601" s="109"/>
      <c r="F601" s="81"/>
      <c r="G601" s="91">
        <f t="shared" si="96"/>
        <v>0</v>
      </c>
      <c r="H601" s="85"/>
      <c r="I601" s="81"/>
      <c r="J601" s="95">
        <f t="shared" si="97"/>
        <v>0</v>
      </c>
    </row>
    <row r="602" spans="2:10" s="17" customFormat="1" ht="15">
      <c r="B602" s="15" t="s">
        <v>88</v>
      </c>
      <c r="C602" s="69" t="s">
        <v>82</v>
      </c>
      <c r="D602" s="14" t="s">
        <v>108</v>
      </c>
      <c r="E602" s="109"/>
      <c r="F602" s="81"/>
      <c r="G602" s="91">
        <f t="shared" si="96"/>
        <v>0</v>
      </c>
      <c r="H602" s="85"/>
      <c r="I602" s="81"/>
      <c r="J602" s="95">
        <f t="shared" si="97"/>
        <v>0</v>
      </c>
    </row>
    <row r="603" spans="2:10" s="17" customFormat="1" ht="15">
      <c r="B603" s="15" t="s">
        <v>89</v>
      </c>
      <c r="C603" s="69" t="s">
        <v>81</v>
      </c>
      <c r="D603" s="14" t="s">
        <v>108</v>
      </c>
      <c r="E603" s="109"/>
      <c r="F603" s="81"/>
      <c r="G603" s="91">
        <f t="shared" si="96"/>
        <v>0</v>
      </c>
      <c r="H603" s="85"/>
      <c r="I603" s="81"/>
      <c r="J603" s="95">
        <f t="shared" si="97"/>
        <v>0</v>
      </c>
    </row>
    <row r="604" spans="2:10" s="17" customFormat="1" ht="15">
      <c r="B604" s="15" t="s">
        <v>90</v>
      </c>
      <c r="C604" s="69" t="s">
        <v>127</v>
      </c>
      <c r="D604" s="14" t="s">
        <v>108</v>
      </c>
      <c r="E604" s="109"/>
      <c r="F604" s="81"/>
      <c r="G604" s="91">
        <f t="shared" si="96"/>
        <v>0</v>
      </c>
      <c r="H604" s="85"/>
      <c r="I604" s="81"/>
      <c r="J604" s="95">
        <f t="shared" si="97"/>
        <v>0</v>
      </c>
    </row>
    <row r="605" spans="2:10" s="17" customFormat="1" ht="15">
      <c r="B605" s="15" t="s">
        <v>91</v>
      </c>
      <c r="C605" s="69" t="s">
        <v>126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92</v>
      </c>
      <c r="C606" s="69" t="s">
        <v>83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93</v>
      </c>
      <c r="C607" s="69" t="s">
        <v>140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1" customFormat="1" ht="15">
      <c r="B608" s="15"/>
      <c r="C608" s="74"/>
      <c r="D608" s="14"/>
      <c r="E608" s="109"/>
      <c r="F608" s="81"/>
      <c r="G608" s="91"/>
      <c r="H608" s="85"/>
      <c r="I608" s="81"/>
      <c r="J608" s="95"/>
    </row>
    <row r="609" spans="2:10" s="11" customFormat="1" ht="15.75">
      <c r="B609" s="61">
        <v>3</v>
      </c>
      <c r="C609" s="72" t="s">
        <v>96</v>
      </c>
      <c r="D609" s="62"/>
      <c r="E609" s="111"/>
      <c r="F609" s="79"/>
      <c r="G609" s="90"/>
      <c r="H609" s="83"/>
      <c r="I609" s="79"/>
      <c r="J609" s="97"/>
    </row>
    <row r="610" spans="2:10" s="11" customFormat="1" ht="15.75">
      <c r="B610" s="32" t="s">
        <v>10</v>
      </c>
      <c r="C610" s="73" t="s">
        <v>97</v>
      </c>
      <c r="D610" s="14"/>
      <c r="E610" s="109"/>
      <c r="F610" s="81"/>
      <c r="G610" s="91"/>
      <c r="H610" s="85"/>
      <c r="I610" s="81"/>
      <c r="J610" s="95"/>
    </row>
    <row r="611" spans="2:10" s="12" customFormat="1" ht="15.75">
      <c r="B611" s="15" t="s">
        <v>26</v>
      </c>
      <c r="C611" s="69" t="s">
        <v>84</v>
      </c>
      <c r="D611" s="14" t="s">
        <v>108</v>
      </c>
      <c r="E611" s="109"/>
      <c r="F611" s="81"/>
      <c r="G611" s="91">
        <f t="shared" ref="G611:G615" si="98">E611*F611</f>
        <v>0</v>
      </c>
      <c r="H611" s="85"/>
      <c r="I611" s="81"/>
      <c r="J611" s="95">
        <f t="shared" ref="J611:J615" si="99">H611*I611</f>
        <v>0</v>
      </c>
    </row>
    <row r="612" spans="2:10" s="11" customFormat="1" ht="15">
      <c r="B612" s="15" t="s">
        <v>27</v>
      </c>
      <c r="C612" s="69" t="s">
        <v>85</v>
      </c>
      <c r="D612" s="14" t="s">
        <v>108</v>
      </c>
      <c r="E612" s="109"/>
      <c r="F612" s="81"/>
      <c r="G612" s="91">
        <f t="shared" si="98"/>
        <v>0</v>
      </c>
      <c r="H612" s="85"/>
      <c r="I612" s="81"/>
      <c r="J612" s="95">
        <f t="shared" si="99"/>
        <v>0</v>
      </c>
    </row>
    <row r="613" spans="2:10" s="11" customFormat="1" ht="15">
      <c r="B613" s="15" t="s">
        <v>98</v>
      </c>
      <c r="C613" s="69" t="s">
        <v>86</v>
      </c>
      <c r="D613" s="14" t="s">
        <v>108</v>
      </c>
      <c r="E613" s="109"/>
      <c r="F613" s="81"/>
      <c r="G613" s="91">
        <f t="shared" si="98"/>
        <v>0</v>
      </c>
      <c r="H613" s="85"/>
      <c r="I613" s="81"/>
      <c r="J613" s="95">
        <f t="shared" si="99"/>
        <v>0</v>
      </c>
    </row>
    <row r="614" spans="2:10" s="11" customFormat="1" ht="15">
      <c r="B614" s="15" t="s">
        <v>99</v>
      </c>
      <c r="C614" s="69" t="s">
        <v>210</v>
      </c>
      <c r="D614" s="14" t="s">
        <v>108</v>
      </c>
      <c r="E614" s="109"/>
      <c r="F614" s="81"/>
      <c r="G614" s="91">
        <f t="shared" si="98"/>
        <v>0</v>
      </c>
      <c r="H614" s="85"/>
      <c r="I614" s="81"/>
      <c r="J614" s="95">
        <f t="shared" si="99"/>
        <v>0</v>
      </c>
    </row>
    <row r="615" spans="2:10" s="11" customFormat="1" ht="15">
      <c r="B615" s="15" t="s">
        <v>209</v>
      </c>
      <c r="C615" s="69" t="s">
        <v>232</v>
      </c>
      <c r="D615" s="14" t="s">
        <v>108</v>
      </c>
      <c r="E615" s="109"/>
      <c r="F615" s="81"/>
      <c r="G615" s="91">
        <f t="shared" si="98"/>
        <v>0</v>
      </c>
      <c r="H615" s="85"/>
      <c r="I615" s="81"/>
      <c r="J615" s="95">
        <f t="shared" si="99"/>
        <v>0</v>
      </c>
    </row>
    <row r="616" spans="2:10" s="11" customFormat="1" ht="15">
      <c r="B616" s="15"/>
      <c r="C616" s="75"/>
      <c r="D616" s="14"/>
      <c r="E616" s="109"/>
      <c r="F616" s="81"/>
      <c r="G616" s="91"/>
      <c r="H616" s="85"/>
      <c r="I616" s="81"/>
      <c r="J616" s="95"/>
    </row>
    <row r="617" spans="2:10" s="11" customFormat="1" ht="15.75">
      <c r="B617" s="61">
        <v>4</v>
      </c>
      <c r="C617" s="76" t="s">
        <v>28</v>
      </c>
      <c r="D617" s="62"/>
      <c r="E617" s="111"/>
      <c r="F617" s="79"/>
      <c r="G617" s="90"/>
      <c r="H617" s="83"/>
      <c r="I617" s="79"/>
      <c r="J617" s="97"/>
    </row>
    <row r="618" spans="2:10" s="11" customFormat="1" ht="15">
      <c r="B618" s="15" t="s">
        <v>11</v>
      </c>
      <c r="C618" s="69" t="s">
        <v>100</v>
      </c>
      <c r="D618" s="14" t="s">
        <v>108</v>
      </c>
      <c r="E618" s="109"/>
      <c r="F618" s="81"/>
      <c r="G618" s="91">
        <f t="shared" ref="G618:G620" si="100">E618*F618</f>
        <v>0</v>
      </c>
      <c r="H618" s="85"/>
      <c r="I618" s="81"/>
      <c r="J618" s="95">
        <f t="shared" ref="J618:J620" si="101">H618*I618</f>
        <v>0</v>
      </c>
    </row>
    <row r="619" spans="2:10" s="11" customFormat="1" ht="15">
      <c r="B619" s="15" t="s">
        <v>12</v>
      </c>
      <c r="C619" s="69" t="s">
        <v>102</v>
      </c>
      <c r="D619" s="14" t="s">
        <v>108</v>
      </c>
      <c r="E619" s="109"/>
      <c r="F619" s="81"/>
      <c r="G619" s="91">
        <f t="shared" si="100"/>
        <v>0</v>
      </c>
      <c r="H619" s="85"/>
      <c r="I619" s="81"/>
      <c r="J619" s="95">
        <f t="shared" si="101"/>
        <v>0</v>
      </c>
    </row>
    <row r="620" spans="2:10" s="11" customFormat="1" ht="15">
      <c r="B620" s="15" t="s">
        <v>101</v>
      </c>
      <c r="C620" s="69" t="s">
        <v>103</v>
      </c>
      <c r="D620" s="14" t="s">
        <v>108</v>
      </c>
      <c r="E620" s="109"/>
      <c r="F620" s="81"/>
      <c r="G620" s="91">
        <f t="shared" si="100"/>
        <v>0</v>
      </c>
      <c r="H620" s="85"/>
      <c r="I620" s="81"/>
      <c r="J620" s="95">
        <f t="shared" si="101"/>
        <v>0</v>
      </c>
    </row>
    <row r="621" spans="2:10" s="11" customFormat="1" ht="15">
      <c r="B621" s="15"/>
      <c r="C621" s="69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5</v>
      </c>
      <c r="C622" s="72" t="s">
        <v>29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14</v>
      </c>
      <c r="C623" s="69" t="s">
        <v>13</v>
      </c>
      <c r="D623" s="14" t="s">
        <v>108</v>
      </c>
      <c r="E623" s="109"/>
      <c r="F623" s="81"/>
      <c r="G623" s="91">
        <f t="shared" ref="G623:G625" si="102">E623*F623</f>
        <v>0</v>
      </c>
      <c r="H623" s="85"/>
      <c r="I623" s="81"/>
      <c r="J623" s="95">
        <f t="shared" ref="J623:J625" si="103">H623*I623</f>
        <v>0</v>
      </c>
    </row>
    <row r="624" spans="2:10" s="11" customFormat="1" ht="15">
      <c r="B624" s="15" t="s">
        <v>30</v>
      </c>
      <c r="C624" s="69" t="s">
        <v>194</v>
      </c>
      <c r="D624" s="14" t="s">
        <v>108</v>
      </c>
      <c r="E624" s="109"/>
      <c r="F624" s="81"/>
      <c r="G624" s="91">
        <f t="shared" si="102"/>
        <v>0</v>
      </c>
      <c r="H624" s="85"/>
      <c r="I624" s="81"/>
      <c r="J624" s="95">
        <f t="shared" si="103"/>
        <v>0</v>
      </c>
    </row>
    <row r="625" spans="2:10" s="11" customFormat="1" ht="15">
      <c r="B625" s="15" t="s">
        <v>95</v>
      </c>
      <c r="C625" s="69" t="s">
        <v>195</v>
      </c>
      <c r="D625" s="14" t="s">
        <v>108</v>
      </c>
      <c r="E625" s="109"/>
      <c r="F625" s="81"/>
      <c r="G625" s="91">
        <f t="shared" si="102"/>
        <v>0</v>
      </c>
      <c r="H625" s="85"/>
      <c r="I625" s="81"/>
      <c r="J625" s="95">
        <f t="shared" si="103"/>
        <v>0</v>
      </c>
    </row>
    <row r="626" spans="2:10" s="11" customFormat="1" ht="15.75" thickBot="1">
      <c r="B626" s="49"/>
      <c r="C626" s="78"/>
      <c r="D626" s="114"/>
      <c r="E626" s="112"/>
      <c r="F626" s="89"/>
      <c r="G626" s="93"/>
      <c r="H626" s="88"/>
      <c r="I626" s="89"/>
      <c r="J626" s="98"/>
    </row>
    <row r="627" spans="2:10" s="18" customFormat="1" ht="16.5" thickBot="1">
      <c r="B627" s="19"/>
      <c r="C627" s="50" t="str">
        <f>CONCATENATE("TOTAL PRECIO ",C589)</f>
        <v>TOTAL PRECIO ESTACIÓN LO OVALLE</v>
      </c>
      <c r="D627" s="222"/>
      <c r="E627" s="223"/>
      <c r="F627" s="223"/>
      <c r="G627" s="115">
        <f>SUM(G592:G626)</f>
        <v>0</v>
      </c>
      <c r="H627" s="222"/>
      <c r="I627" s="223"/>
      <c r="J627" s="116">
        <f>SUM(J592:J626)</f>
        <v>0</v>
      </c>
    </row>
    <row r="628" spans="2:10" s="18" customFormat="1" ht="15.75">
      <c r="B628" s="133"/>
      <c r="C628" s="134"/>
      <c r="D628" s="135"/>
      <c r="E628" s="135"/>
      <c r="F628" s="135"/>
      <c r="G628" s="136"/>
      <c r="H628" s="135"/>
      <c r="I628" s="135"/>
      <c r="J628" s="137"/>
    </row>
    <row r="629" spans="2:10" ht="15.75" customHeight="1">
      <c r="B629" s="230" t="s">
        <v>3</v>
      </c>
      <c r="C629" s="230"/>
      <c r="D629" s="235"/>
      <c r="E629" s="235"/>
      <c r="F629" s="225"/>
      <c r="G629" s="225"/>
    </row>
    <row r="630" spans="2:10" ht="15.75">
      <c r="B630" s="230" t="s">
        <v>4</v>
      </c>
      <c r="C630" s="230"/>
      <c r="D630" s="230"/>
      <c r="E630" s="230"/>
      <c r="F630" s="225"/>
      <c r="G630" s="225"/>
    </row>
    <row r="631" spans="2:10" ht="15.75" customHeight="1">
      <c r="B631" s="230" t="s">
        <v>5</v>
      </c>
      <c r="C631" s="230"/>
      <c r="D631" s="231"/>
      <c r="E631" s="231"/>
      <c r="F631" s="226"/>
      <c r="G631" s="226"/>
    </row>
    <row r="633" spans="2:10" ht="15.75">
      <c r="B633" s="33"/>
      <c r="C633" s="26"/>
      <c r="D633" s="42"/>
      <c r="E633" s="33"/>
      <c r="F633" s="34"/>
      <c r="G633" s="34"/>
      <c r="H633" s="33"/>
      <c r="I633" s="34"/>
      <c r="J633" s="34"/>
    </row>
    <row r="634" spans="2:10" ht="16.5" thickBot="1">
      <c r="C634" s="66" t="s">
        <v>175</v>
      </c>
      <c r="D634" s="20"/>
    </row>
    <row r="635" spans="2:10" s="12" customFormat="1" ht="21.75" customHeight="1" thickBot="1">
      <c r="B635" s="55" t="s">
        <v>0</v>
      </c>
      <c r="C635" s="232" t="s">
        <v>1</v>
      </c>
      <c r="D635" s="232" t="s">
        <v>2</v>
      </c>
      <c r="E635" s="227" t="s">
        <v>113</v>
      </c>
      <c r="F635" s="228"/>
      <c r="G635" s="234"/>
      <c r="H635" s="227" t="s">
        <v>116</v>
      </c>
      <c r="I635" s="228"/>
      <c r="J635" s="229"/>
    </row>
    <row r="636" spans="2:10" s="12" customFormat="1" ht="32.25" thickBot="1">
      <c r="B636" s="56" t="s">
        <v>178</v>
      </c>
      <c r="C636" s="233"/>
      <c r="D636" s="233"/>
      <c r="E636" s="128" t="s">
        <v>109</v>
      </c>
      <c r="F636" s="129" t="s">
        <v>111</v>
      </c>
      <c r="G636" s="130" t="s">
        <v>112</v>
      </c>
      <c r="H636" s="131" t="s">
        <v>109</v>
      </c>
      <c r="I636" s="129" t="s">
        <v>114</v>
      </c>
      <c r="J636" s="132" t="s">
        <v>115</v>
      </c>
    </row>
    <row r="637" spans="2:10" s="12" customFormat="1" ht="15.75">
      <c r="B637" s="63">
        <v>1</v>
      </c>
      <c r="C637" s="68" t="s">
        <v>238</v>
      </c>
      <c r="D637" s="60"/>
      <c r="E637" s="108"/>
      <c r="F637" s="100"/>
      <c r="G637" s="101"/>
      <c r="H637" s="99"/>
      <c r="I637" s="100"/>
      <c r="J637" s="102"/>
    </row>
    <row r="638" spans="2:10" s="12" customFormat="1" ht="15.75">
      <c r="B638" s="32" t="s">
        <v>23</v>
      </c>
      <c r="C638" s="69" t="s">
        <v>239</v>
      </c>
      <c r="D638" s="14" t="s">
        <v>108</v>
      </c>
      <c r="E638" s="109"/>
      <c r="F638" s="80"/>
      <c r="G638" s="91">
        <f>E638*F638</f>
        <v>0</v>
      </c>
      <c r="H638" s="85"/>
      <c r="I638" s="94"/>
      <c r="J638" s="95">
        <f>H638*I638</f>
        <v>0</v>
      </c>
    </row>
    <row r="639" spans="2:10" s="12" customFormat="1" ht="15.75">
      <c r="B639" s="32"/>
      <c r="C639" s="70"/>
      <c r="D639" s="14"/>
      <c r="E639" s="109"/>
      <c r="F639" s="80"/>
      <c r="G639" s="91"/>
      <c r="H639" s="85"/>
      <c r="I639" s="94"/>
      <c r="J639" s="95"/>
    </row>
    <row r="640" spans="2:10" ht="15.75">
      <c r="B640" s="63">
        <v>2</v>
      </c>
      <c r="C640" s="68" t="s">
        <v>31</v>
      </c>
      <c r="D640" s="60"/>
      <c r="E640" s="108"/>
      <c r="F640" s="100"/>
      <c r="G640" s="101"/>
      <c r="H640" s="99"/>
      <c r="I640" s="100"/>
      <c r="J640" s="102"/>
    </row>
    <row r="641" spans="2:10" ht="15.75">
      <c r="B641" s="32" t="s">
        <v>8</v>
      </c>
      <c r="C641" s="69" t="s">
        <v>158</v>
      </c>
      <c r="D641" s="14" t="s">
        <v>108</v>
      </c>
      <c r="E641" s="109"/>
      <c r="F641" s="80"/>
      <c r="G641" s="91">
        <f>E641*F641</f>
        <v>0</v>
      </c>
      <c r="H641" s="85"/>
      <c r="I641" s="94"/>
      <c r="J641" s="95">
        <f>H641*I641</f>
        <v>0</v>
      </c>
    </row>
    <row r="642" spans="2:10" ht="15.75">
      <c r="B642" s="32"/>
      <c r="C642" s="71"/>
      <c r="D642" s="14"/>
      <c r="E642" s="109"/>
      <c r="F642" s="81"/>
      <c r="G642" s="91"/>
      <c r="H642" s="85"/>
      <c r="I642" s="81"/>
      <c r="J642" s="95"/>
    </row>
    <row r="643" spans="2:10" ht="15.75">
      <c r="B643" s="61">
        <v>3</v>
      </c>
      <c r="C643" s="72" t="s">
        <v>32</v>
      </c>
      <c r="D643" s="62"/>
      <c r="E643" s="111"/>
      <c r="F643" s="79"/>
      <c r="G643" s="90"/>
      <c r="H643" s="83"/>
      <c r="I643" s="79"/>
      <c r="J643" s="97"/>
    </row>
    <row r="644" spans="2:10" ht="15.75">
      <c r="B644" s="32" t="s">
        <v>10</v>
      </c>
      <c r="C644" s="73" t="s">
        <v>160</v>
      </c>
      <c r="D644" s="14" t="s">
        <v>108</v>
      </c>
      <c r="E644" s="109"/>
      <c r="F644" s="81"/>
      <c r="G644" s="91">
        <f t="shared" ref="G644" si="104">E644*F644</f>
        <v>0</v>
      </c>
      <c r="H644" s="85"/>
      <c r="I644" s="81"/>
      <c r="J644" s="95">
        <f t="shared" ref="J644" si="105">H644*I644</f>
        <v>0</v>
      </c>
    </row>
    <row r="645" spans="2:10" ht="15">
      <c r="B645" s="15"/>
      <c r="C645" s="74"/>
      <c r="D645" s="14"/>
      <c r="E645" s="109"/>
      <c r="F645" s="81"/>
      <c r="G645" s="91"/>
      <c r="H645" s="85"/>
      <c r="I645" s="81"/>
      <c r="J645" s="95"/>
    </row>
    <row r="646" spans="2:10" ht="15.75">
      <c r="B646" s="61">
        <v>4</v>
      </c>
      <c r="C646" s="72" t="s">
        <v>79</v>
      </c>
      <c r="D646" s="62"/>
      <c r="E646" s="111"/>
      <c r="F646" s="79"/>
      <c r="G646" s="90"/>
      <c r="H646" s="83"/>
      <c r="I646" s="79"/>
      <c r="J646" s="97"/>
    </row>
    <row r="647" spans="2:10" ht="15.75">
      <c r="B647" s="32" t="s">
        <v>11</v>
      </c>
      <c r="C647" s="73" t="s">
        <v>161</v>
      </c>
      <c r="D647" s="14" t="s">
        <v>108</v>
      </c>
      <c r="E647" s="109"/>
      <c r="F647" s="81"/>
      <c r="G647" s="91">
        <f t="shared" ref="G647" si="106">E647*F647</f>
        <v>0</v>
      </c>
      <c r="H647" s="85"/>
      <c r="I647" s="81"/>
      <c r="J647" s="95">
        <f t="shared" ref="J647" si="107">H647*I647</f>
        <v>0</v>
      </c>
    </row>
    <row r="648" spans="2:10" ht="15.75" thickBot="1">
      <c r="B648" s="15"/>
      <c r="C648" s="75"/>
      <c r="D648" s="14"/>
      <c r="E648" s="109"/>
      <c r="F648" s="81"/>
      <c r="G648" s="91"/>
      <c r="H648" s="85"/>
      <c r="I648" s="81"/>
      <c r="J648" s="95"/>
    </row>
    <row r="649" spans="2:10" ht="16.5" thickBot="1">
      <c r="B649" s="19"/>
      <c r="C649" s="50" t="str">
        <f>CONCATENATE("TOTAL PRECIO ",C634)</f>
        <v>TOTAL PRECIO VARIOS LÍNEA 2</v>
      </c>
      <c r="D649" s="222"/>
      <c r="E649" s="223"/>
      <c r="F649" s="223"/>
      <c r="G649" s="115">
        <f>SUM(G637:G648)</f>
        <v>0</v>
      </c>
      <c r="H649" s="222"/>
      <c r="I649" s="223"/>
      <c r="J649" s="116">
        <f>SUM(J637:J648)</f>
        <v>0</v>
      </c>
    </row>
    <row r="650" spans="2:10" ht="15">
      <c r="B650" s="17"/>
      <c r="C650" s="59"/>
      <c r="D650" s="17"/>
      <c r="E650" s="11"/>
      <c r="F650" s="11"/>
      <c r="G650" s="11"/>
      <c r="H650" s="11"/>
      <c r="I650" s="11"/>
      <c r="J650" s="11"/>
    </row>
    <row r="651" spans="2:10" ht="15.75">
      <c r="B651" s="230" t="s">
        <v>3</v>
      </c>
      <c r="C651" s="230"/>
      <c r="D651" s="235"/>
      <c r="E651" s="235"/>
      <c r="F651" s="225"/>
      <c r="G651" s="225"/>
      <c r="I651" s="225"/>
      <c r="J651" s="225"/>
    </row>
    <row r="652" spans="2:10" ht="15.75">
      <c r="B652" s="230" t="s">
        <v>4</v>
      </c>
      <c r="C652" s="230"/>
      <c r="D652" s="230"/>
      <c r="E652" s="230"/>
      <c r="F652" s="225"/>
      <c r="G652" s="225"/>
      <c r="I652" s="225"/>
      <c r="J652" s="225"/>
    </row>
    <row r="653" spans="2:10" ht="15.75">
      <c r="B653" s="230" t="s">
        <v>5</v>
      </c>
      <c r="C653" s="230"/>
      <c r="D653" s="231"/>
      <c r="E653" s="231"/>
      <c r="F653" s="226"/>
      <c r="G653" s="226"/>
      <c r="I653" s="226"/>
      <c r="J653" s="226"/>
    </row>
    <row r="654" spans="2:10">
      <c r="C654" s="38"/>
      <c r="D654" s="20"/>
    </row>
  </sheetData>
  <mergeCells count="287">
    <mergeCell ref="H28:J28"/>
    <mergeCell ref="E29:G29"/>
    <mergeCell ref="H29:J29"/>
    <mergeCell ref="B31:C31"/>
    <mergeCell ref="B32:C32"/>
    <mergeCell ref="B33:C33"/>
    <mergeCell ref="A34:D34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B27:D27"/>
    <mergeCell ref="B28:D28"/>
    <mergeCell ref="B29:D29"/>
    <mergeCell ref="E23:G23"/>
    <mergeCell ref="H22:J2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B77:C77"/>
    <mergeCell ref="D77:E77"/>
    <mergeCell ref="F77:G77"/>
    <mergeCell ref="B78:C78"/>
    <mergeCell ref="D78:E78"/>
    <mergeCell ref="F78:G7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18:G18"/>
    <mergeCell ref="E19:G19"/>
    <mergeCell ref="E20:G20"/>
    <mergeCell ref="E21:G21"/>
    <mergeCell ref="E22:G22"/>
    <mergeCell ref="E28:G28"/>
    <mergeCell ref="B4:F4"/>
    <mergeCell ref="B6:J7"/>
    <mergeCell ref="B8:J9"/>
    <mergeCell ref="B10:J10"/>
    <mergeCell ref="C37:C38"/>
    <mergeCell ref="D37:D38"/>
    <mergeCell ref="E37:G37"/>
    <mergeCell ref="H37:J37"/>
    <mergeCell ref="D75:F75"/>
    <mergeCell ref="H75:I75"/>
    <mergeCell ref="B11:D12"/>
    <mergeCell ref="E11:G11"/>
    <mergeCell ref="H11:J11"/>
    <mergeCell ref="E12:G12"/>
    <mergeCell ref="H12:J12"/>
    <mergeCell ref="B22:D22"/>
    <mergeCell ref="B23:D23"/>
    <mergeCell ref="B24:D24"/>
    <mergeCell ref="B25:D25"/>
    <mergeCell ref="B26:D26"/>
    <mergeCell ref="H18:J18"/>
    <mergeCell ref="H19:J19"/>
    <mergeCell ref="H20:J20"/>
    <mergeCell ref="H21:J21"/>
    <mergeCell ref="B125:C125"/>
    <mergeCell ref="D125:E125"/>
    <mergeCell ref="F125:G125"/>
    <mergeCell ref="B126:C126"/>
    <mergeCell ref="D126:E126"/>
    <mergeCell ref="F126:G126"/>
    <mergeCell ref="B79:C79"/>
    <mergeCell ref="D79:E79"/>
    <mergeCell ref="F79:G79"/>
    <mergeCell ref="C83:C84"/>
    <mergeCell ref="D83:D84"/>
    <mergeCell ref="E83:G83"/>
    <mergeCell ref="B173:C173"/>
    <mergeCell ref="D173:E173"/>
    <mergeCell ref="F173:G173"/>
    <mergeCell ref="B174:C174"/>
    <mergeCell ref="D174:E174"/>
    <mergeCell ref="F174:G174"/>
    <mergeCell ref="B127:C127"/>
    <mergeCell ref="D127:E127"/>
    <mergeCell ref="F127:G127"/>
    <mergeCell ref="C131:C132"/>
    <mergeCell ref="D131:D132"/>
    <mergeCell ref="D171:F171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359:C359"/>
    <mergeCell ref="D359:E359"/>
    <mergeCell ref="F359:G359"/>
    <mergeCell ref="B360:C360"/>
    <mergeCell ref="D360:E360"/>
    <mergeCell ref="F360:G360"/>
    <mergeCell ref="B316:C316"/>
    <mergeCell ref="D316:E316"/>
    <mergeCell ref="F316:G316"/>
    <mergeCell ref="C320:C321"/>
    <mergeCell ref="D320:D321"/>
    <mergeCell ref="B404:C404"/>
    <mergeCell ref="D404:E404"/>
    <mergeCell ref="F404:G404"/>
    <mergeCell ref="B405:C405"/>
    <mergeCell ref="D405:E405"/>
    <mergeCell ref="F405:G405"/>
    <mergeCell ref="B361:C361"/>
    <mergeCell ref="D361:E361"/>
    <mergeCell ref="F361:G361"/>
    <mergeCell ref="B363:C363"/>
    <mergeCell ref="E363:F363"/>
    <mergeCell ref="C365:C366"/>
    <mergeCell ref="D365:D366"/>
    <mergeCell ref="D402:F402"/>
    <mergeCell ref="B451:C451"/>
    <mergeCell ref="D451:E451"/>
    <mergeCell ref="F451:G451"/>
    <mergeCell ref="B453:C453"/>
    <mergeCell ref="E453:F453"/>
    <mergeCell ref="B406:C406"/>
    <mergeCell ref="D406:E406"/>
    <mergeCell ref="F406:G406"/>
    <mergeCell ref="C410:C411"/>
    <mergeCell ref="D410:D411"/>
    <mergeCell ref="B449:C449"/>
    <mergeCell ref="D449:E449"/>
    <mergeCell ref="F449:G449"/>
    <mergeCell ref="B450:C450"/>
    <mergeCell ref="D450:E450"/>
    <mergeCell ref="C500:C501"/>
    <mergeCell ref="D500:D501"/>
    <mergeCell ref="B539:C539"/>
    <mergeCell ref="D539:E539"/>
    <mergeCell ref="F539:G539"/>
    <mergeCell ref="C455:C456"/>
    <mergeCell ref="D455:D456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543:C543"/>
    <mergeCell ref="E543:F543"/>
    <mergeCell ref="C545:C546"/>
    <mergeCell ref="D545:D546"/>
    <mergeCell ref="B540:C540"/>
    <mergeCell ref="D540:E540"/>
    <mergeCell ref="F540:G540"/>
    <mergeCell ref="B541:C541"/>
    <mergeCell ref="D541:E541"/>
    <mergeCell ref="F541:G541"/>
    <mergeCell ref="B586:C586"/>
    <mergeCell ref="D586:E586"/>
    <mergeCell ref="F586:G586"/>
    <mergeCell ref="C590:C591"/>
    <mergeCell ref="D590:D591"/>
    <mergeCell ref="B584:C584"/>
    <mergeCell ref="D584:E584"/>
    <mergeCell ref="F584:G584"/>
    <mergeCell ref="B585:C585"/>
    <mergeCell ref="D585:E585"/>
    <mergeCell ref="F585:G585"/>
    <mergeCell ref="B631:C631"/>
    <mergeCell ref="D631:E631"/>
    <mergeCell ref="F631:G631"/>
    <mergeCell ref="B629:C629"/>
    <mergeCell ref="D629:E629"/>
    <mergeCell ref="F629:G629"/>
    <mergeCell ref="B630:C630"/>
    <mergeCell ref="D630:E630"/>
    <mergeCell ref="F630:G630"/>
    <mergeCell ref="H83:J83"/>
    <mergeCell ref="D123:F123"/>
    <mergeCell ref="H123:I123"/>
    <mergeCell ref="E131:G131"/>
    <mergeCell ref="H131:J131"/>
    <mergeCell ref="H447:I447"/>
    <mergeCell ref="D492:F492"/>
    <mergeCell ref="H492:I492"/>
    <mergeCell ref="D537:F537"/>
    <mergeCell ref="H537:I537"/>
    <mergeCell ref="D582:F582"/>
    <mergeCell ref="H582:I582"/>
    <mergeCell ref="H171:I171"/>
    <mergeCell ref="D218:F218"/>
    <mergeCell ref="H218:I218"/>
    <mergeCell ref="D265:F265"/>
    <mergeCell ref="H265:I265"/>
    <mergeCell ref="D312:F312"/>
    <mergeCell ref="H312:I312"/>
    <mergeCell ref="D357:F357"/>
    <mergeCell ref="H357:I357"/>
    <mergeCell ref="F450:G450"/>
    <mergeCell ref="D627:F627"/>
    <mergeCell ref="H627:I627"/>
    <mergeCell ref="E179:G179"/>
    <mergeCell ref="H179:J179"/>
    <mergeCell ref="E226:G226"/>
    <mergeCell ref="H226:J226"/>
    <mergeCell ref="E273:G273"/>
    <mergeCell ref="H273:J273"/>
    <mergeCell ref="E320:G320"/>
    <mergeCell ref="H320:J320"/>
    <mergeCell ref="E365:G365"/>
    <mergeCell ref="H365:J365"/>
    <mergeCell ref="E410:G410"/>
    <mergeCell ref="H410:J410"/>
    <mergeCell ref="E455:G455"/>
    <mergeCell ref="H455:J455"/>
    <mergeCell ref="E500:G500"/>
    <mergeCell ref="H500:J500"/>
    <mergeCell ref="E545:G545"/>
    <mergeCell ref="H545:J545"/>
    <mergeCell ref="E590:G590"/>
    <mergeCell ref="H590:J590"/>
    <mergeCell ref="H402:I402"/>
    <mergeCell ref="D447:F447"/>
    <mergeCell ref="B653:C653"/>
    <mergeCell ref="D653:E653"/>
    <mergeCell ref="F653:G653"/>
    <mergeCell ref="I653:J653"/>
    <mergeCell ref="D649:F649"/>
    <mergeCell ref="H649:I649"/>
    <mergeCell ref="C635:C636"/>
    <mergeCell ref="D635:D636"/>
    <mergeCell ref="E635:G635"/>
    <mergeCell ref="H635:J635"/>
    <mergeCell ref="B651:C651"/>
    <mergeCell ref="D651:E651"/>
    <mergeCell ref="F651:G651"/>
    <mergeCell ref="I651:J651"/>
    <mergeCell ref="B652:C652"/>
    <mergeCell ref="D652:E652"/>
    <mergeCell ref="F652:G652"/>
    <mergeCell ref="I652:J652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4" max="10" man="1"/>
    <brk id="80" max="10" man="1"/>
    <brk id="128" max="10" man="1"/>
    <brk id="176" max="10" man="1"/>
    <brk id="223" max="10" man="1"/>
    <brk id="270" max="10" man="1"/>
    <brk id="317" max="10" man="1"/>
    <brk id="362" max="10" man="1"/>
    <brk id="407" max="10" man="1"/>
    <brk id="452" max="10" man="1"/>
    <brk id="497" max="10" man="1"/>
    <brk id="542" max="10" man="1"/>
    <brk id="587" max="10" man="1"/>
    <brk id="6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204</v>
      </c>
      <c r="C10" s="218"/>
      <c r="D10" s="218"/>
      <c r="E10" s="218"/>
      <c r="F10" s="218"/>
      <c r="G10" s="218"/>
      <c r="H10" s="218"/>
      <c r="I10" s="218"/>
      <c r="J10" s="218"/>
    </row>
    <row r="11" spans="2:10" s="5" customFormat="1" ht="16.5" thickBot="1">
      <c r="B11" s="242" t="s">
        <v>52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5" customFormat="1" ht="15">
      <c r="B13" s="305" t="str">
        <f>F2.3!C38</f>
        <v>ESTACIÓN BELLAVISTA LA FLORIDA</v>
      </c>
      <c r="C13" s="306"/>
      <c r="D13" s="307"/>
      <c r="E13" s="257">
        <f>F2.3!G77</f>
        <v>0</v>
      </c>
      <c r="F13" s="258"/>
      <c r="G13" s="259"/>
      <c r="H13" s="271">
        <f>F2.3!J77</f>
        <v>0</v>
      </c>
      <c r="I13" s="272"/>
      <c r="J13" s="273"/>
    </row>
    <row r="14" spans="2:10" s="5" customFormat="1" ht="15">
      <c r="B14" s="305" t="str">
        <f>F2.3!C84</f>
        <v>ESTACIÓN MIRADOR</v>
      </c>
      <c r="C14" s="306"/>
      <c r="D14" s="307"/>
      <c r="E14" s="257">
        <f>F2.3!G124</f>
        <v>0</v>
      </c>
      <c r="F14" s="258"/>
      <c r="G14" s="259"/>
      <c r="H14" s="271">
        <f>F2.3!J124</f>
        <v>0</v>
      </c>
      <c r="I14" s="272"/>
      <c r="J14" s="273"/>
    </row>
    <row r="15" spans="2:10" s="5" customFormat="1" ht="15">
      <c r="B15" s="305" t="str">
        <f>F2.3!C131</f>
        <v>ESTACIÓN PEDRERO</v>
      </c>
      <c r="C15" s="306"/>
      <c r="D15" s="307"/>
      <c r="E15" s="257">
        <f>F2.3!G171</f>
        <v>0</v>
      </c>
      <c r="F15" s="258"/>
      <c r="G15" s="259"/>
      <c r="H15" s="271">
        <f>F2.3!J171</f>
        <v>0</v>
      </c>
      <c r="I15" s="272"/>
      <c r="J15" s="273"/>
    </row>
    <row r="16" spans="2:10" s="5" customFormat="1" ht="15">
      <c r="B16" s="305" t="str">
        <f>F2.3!C178</f>
        <v>ESTACIÓN SAN JOAQUÍN</v>
      </c>
      <c r="C16" s="306"/>
      <c r="D16" s="307"/>
      <c r="E16" s="257">
        <f>F2.3!G218</f>
        <v>0</v>
      </c>
      <c r="F16" s="258"/>
      <c r="G16" s="259"/>
      <c r="H16" s="271">
        <f>F2.3!J218</f>
        <v>0</v>
      </c>
      <c r="I16" s="272"/>
      <c r="J16" s="273"/>
    </row>
    <row r="17" spans="2:10" s="5" customFormat="1" ht="15">
      <c r="B17" s="305" t="str">
        <f>F2.3!C225</f>
        <v>ESTACIÓN CAMINO AGRÍCOLA</v>
      </c>
      <c r="C17" s="306"/>
      <c r="D17" s="307"/>
      <c r="E17" s="257">
        <f>F2.3!G265</f>
        <v>0</v>
      </c>
      <c r="F17" s="258"/>
      <c r="G17" s="259"/>
      <c r="H17" s="271">
        <f>F2.3!J265</f>
        <v>0</v>
      </c>
      <c r="I17" s="272"/>
      <c r="J17" s="273"/>
    </row>
    <row r="18" spans="2:10" s="5" customFormat="1" ht="15">
      <c r="B18" s="305" t="str">
        <f>F2.3!C272</f>
        <v>ESTACIÓN CARLOS VALDOVINOS</v>
      </c>
      <c r="C18" s="306"/>
      <c r="D18" s="307"/>
      <c r="E18" s="257">
        <f>F2.3!G312</f>
        <v>0</v>
      </c>
      <c r="F18" s="258"/>
      <c r="G18" s="259"/>
      <c r="H18" s="271">
        <f>F2.3!J312</f>
        <v>0</v>
      </c>
      <c r="I18" s="272"/>
      <c r="J18" s="273"/>
    </row>
    <row r="19" spans="2:10" s="5" customFormat="1" ht="15">
      <c r="B19" s="305" t="str">
        <f>F2.3!C319</f>
        <v>ESTACIÓN RODRIGO DE ARAYA</v>
      </c>
      <c r="C19" s="306"/>
      <c r="D19" s="307"/>
      <c r="E19" s="257">
        <f>F2.3!G359</f>
        <v>0</v>
      </c>
      <c r="F19" s="258"/>
      <c r="G19" s="259"/>
      <c r="H19" s="271">
        <f>F2.3!J359</f>
        <v>0</v>
      </c>
      <c r="I19" s="272"/>
      <c r="J19" s="273"/>
    </row>
    <row r="20" spans="2:10" s="5" customFormat="1" ht="15">
      <c r="B20" s="305" t="str">
        <f>F2.3!C366</f>
        <v>ESTACIÓN ÑUBLE</v>
      </c>
      <c r="C20" s="306"/>
      <c r="D20" s="307"/>
      <c r="E20" s="257">
        <f>F2.3!G406</f>
        <v>0</v>
      </c>
      <c r="F20" s="258"/>
      <c r="G20" s="259"/>
      <c r="H20" s="271">
        <f>F2.3!J406</f>
        <v>0</v>
      </c>
      <c r="I20" s="272"/>
      <c r="J20" s="273"/>
    </row>
    <row r="21" spans="2:10" s="5" customFormat="1" ht="15">
      <c r="B21" s="305" t="str">
        <f>F2.3!C413</f>
        <v>ESTACIÓN IRARRÁZAVAL</v>
      </c>
      <c r="C21" s="306"/>
      <c r="D21" s="307"/>
      <c r="E21" s="257">
        <f>F2.3!G451</f>
        <v>0</v>
      </c>
      <c r="F21" s="258"/>
      <c r="G21" s="259"/>
      <c r="H21" s="271">
        <f>F2.3!J451</f>
        <v>0</v>
      </c>
      <c r="I21" s="272"/>
      <c r="J21" s="273"/>
    </row>
    <row r="22" spans="2:10" s="5" customFormat="1" ht="15">
      <c r="B22" s="305" t="str">
        <f>F2.3!C458</f>
        <v>ESTACIÓN SANTA ISABEL</v>
      </c>
      <c r="C22" s="306"/>
      <c r="D22" s="307"/>
      <c r="E22" s="257">
        <f>F2.3!G496</f>
        <v>0</v>
      </c>
      <c r="F22" s="258"/>
      <c r="G22" s="259"/>
      <c r="H22" s="271">
        <f>F2.3!J496</f>
        <v>0</v>
      </c>
      <c r="I22" s="272"/>
      <c r="J22" s="273"/>
    </row>
    <row r="23" spans="2:10" s="5" customFormat="1" ht="15">
      <c r="B23" s="305" t="str">
        <f>F2.3!C503</f>
        <v>ESTACIÓN PARQUE BUSTAMANTE</v>
      </c>
      <c r="C23" s="306"/>
      <c r="D23" s="307"/>
      <c r="E23" s="257">
        <f>F2.3!G541</f>
        <v>0</v>
      </c>
      <c r="F23" s="258"/>
      <c r="G23" s="259"/>
      <c r="H23" s="271">
        <f>F2.3!J541</f>
        <v>0</v>
      </c>
      <c r="I23" s="272"/>
      <c r="J23" s="273"/>
    </row>
    <row r="24" spans="2:10" s="5" customFormat="1" ht="15">
      <c r="B24" s="305" t="str">
        <f>F2.3!C548</f>
        <v>ESTACIÓN BAQUEDANO L5</v>
      </c>
      <c r="C24" s="306"/>
      <c r="D24" s="307"/>
      <c r="E24" s="257">
        <f>F2.3!G587</f>
        <v>0</v>
      </c>
      <c r="F24" s="258"/>
      <c r="G24" s="259"/>
      <c r="H24" s="271">
        <f>F2.3!J587</f>
        <v>0</v>
      </c>
      <c r="I24" s="272"/>
      <c r="J24" s="273"/>
    </row>
    <row r="25" spans="2:10" s="5" customFormat="1" ht="15">
      <c r="B25" s="305" t="str">
        <f>F2.3!C594</f>
        <v>ESTACIÓN BELLAS ARTES</v>
      </c>
      <c r="C25" s="306"/>
      <c r="D25" s="307"/>
      <c r="E25" s="257">
        <f>F2.3!G632</f>
        <v>0</v>
      </c>
      <c r="F25" s="258"/>
      <c r="G25" s="259"/>
      <c r="H25" s="271">
        <f>F2.3!J632</f>
        <v>0</v>
      </c>
      <c r="I25" s="272"/>
      <c r="J25" s="273"/>
    </row>
    <row r="26" spans="2:10" s="5" customFormat="1" ht="15">
      <c r="B26" s="305" t="str">
        <f>F2.3!C639</f>
        <v>ESTACIÓN PLAZA DE ARMAS</v>
      </c>
      <c r="C26" s="306"/>
      <c r="D26" s="307"/>
      <c r="E26" s="257">
        <f>F2.3!G677</f>
        <v>0</v>
      </c>
      <c r="F26" s="258"/>
      <c r="G26" s="259"/>
      <c r="H26" s="271">
        <f>F2.3!J677</f>
        <v>0</v>
      </c>
      <c r="I26" s="272"/>
      <c r="J26" s="273"/>
    </row>
    <row r="27" spans="2:10" s="5" customFormat="1" ht="15">
      <c r="B27" s="305" t="str">
        <f>F2.3!C684</f>
        <v>ESTACIÓN SANTA ANA L5</v>
      </c>
      <c r="C27" s="306"/>
      <c r="D27" s="307"/>
      <c r="E27" s="257">
        <f>F2.3!G724</f>
        <v>0</v>
      </c>
      <c r="F27" s="258"/>
      <c r="G27" s="259"/>
      <c r="H27" s="271">
        <f>F2.3!J724</f>
        <v>0</v>
      </c>
      <c r="I27" s="272"/>
      <c r="J27" s="273"/>
    </row>
    <row r="28" spans="2:10" s="5" customFormat="1" ht="15.75" thickBot="1">
      <c r="B28" s="305" t="str">
        <f>F2.3!C731</f>
        <v>VARIOS LÍNEA 5</v>
      </c>
      <c r="C28" s="306"/>
      <c r="D28" s="307"/>
      <c r="E28" s="257">
        <f>F2.3!G746</f>
        <v>0</v>
      </c>
      <c r="F28" s="258"/>
      <c r="G28" s="259"/>
      <c r="H28" s="271">
        <f>F2.3!J746</f>
        <v>0</v>
      </c>
      <c r="I28" s="272"/>
      <c r="J28" s="273"/>
    </row>
    <row r="29" spans="2:10" s="5" customFormat="1" ht="15.75">
      <c r="B29" s="248" t="s">
        <v>246</v>
      </c>
      <c r="C29" s="249"/>
      <c r="D29" s="250"/>
      <c r="E29" s="277">
        <f>SUM(E13:G28)</f>
        <v>0</v>
      </c>
      <c r="F29" s="278"/>
      <c r="G29" s="279"/>
      <c r="H29" s="283">
        <f>SUM(H13:J28)</f>
        <v>0</v>
      </c>
      <c r="I29" s="284"/>
      <c r="J29" s="285"/>
    </row>
    <row r="30" spans="2:10" s="5" customFormat="1" ht="16.5" thickBot="1">
      <c r="B30" s="251" t="s">
        <v>6</v>
      </c>
      <c r="C30" s="252"/>
      <c r="D30" s="253"/>
      <c r="E30" s="280">
        <f>+E29*0.19</f>
        <v>0</v>
      </c>
      <c r="F30" s="281"/>
      <c r="G30" s="282"/>
      <c r="H30" s="286">
        <f>+H29*0.19</f>
        <v>0</v>
      </c>
      <c r="I30" s="287"/>
      <c r="J30" s="288"/>
    </row>
    <row r="31" spans="2:10" s="5" customFormat="1" ht="16.5" thickBot="1">
      <c r="B31" s="254" t="s">
        <v>245</v>
      </c>
      <c r="C31" s="255"/>
      <c r="D31" s="256"/>
      <c r="E31" s="302">
        <f>+E29+E30</f>
        <v>0</v>
      </c>
      <c r="F31" s="303"/>
      <c r="G31" s="304"/>
      <c r="H31" s="299">
        <f>+H29+H30</f>
        <v>0</v>
      </c>
      <c r="I31" s="300"/>
      <c r="J31" s="301"/>
    </row>
    <row r="32" spans="2:10" s="5" customFormat="1" ht="15.75">
      <c r="B32" s="171"/>
      <c r="C32" s="171"/>
      <c r="D32" s="171"/>
      <c r="E32" s="172"/>
      <c r="F32" s="172"/>
      <c r="G32" s="172"/>
      <c r="H32" s="173"/>
      <c r="I32" s="173"/>
      <c r="J32" s="173"/>
    </row>
    <row r="33" spans="1:11" s="1" customFormat="1" ht="18">
      <c r="B33" s="217" t="s">
        <v>3</v>
      </c>
      <c r="C33" s="217"/>
      <c r="D33" s="41"/>
      <c r="E33" s="150"/>
      <c r="F33" s="150"/>
      <c r="G33" s="10"/>
      <c r="H33" s="150"/>
      <c r="I33" s="150"/>
      <c r="J33" s="10"/>
    </row>
    <row r="34" spans="1:11" s="1" customFormat="1" ht="18">
      <c r="B34" s="217" t="s">
        <v>4</v>
      </c>
      <c r="C34" s="217"/>
      <c r="D34" s="41"/>
      <c r="E34" s="150"/>
      <c r="F34" s="150"/>
      <c r="G34" s="10"/>
      <c r="H34" s="150"/>
      <c r="I34" s="150"/>
      <c r="J34" s="10"/>
    </row>
    <row r="35" spans="1:11" s="1" customFormat="1" ht="18">
      <c r="B35" s="217" t="s">
        <v>5</v>
      </c>
      <c r="C35" s="217"/>
      <c r="D35" s="41"/>
      <c r="E35" s="150"/>
      <c r="F35" s="150"/>
      <c r="G35" s="10"/>
      <c r="H35" s="150"/>
      <c r="I35" s="150"/>
      <c r="J35" s="10"/>
    </row>
    <row r="36" spans="1:11" s="5" customFormat="1" ht="21" thickBot="1">
      <c r="A36" s="298"/>
      <c r="B36" s="298"/>
      <c r="C36" s="298"/>
      <c r="D36" s="298"/>
      <c r="E36" s="169"/>
      <c r="F36" s="169"/>
      <c r="G36" s="169"/>
      <c r="H36" s="169"/>
      <c r="I36" s="169"/>
      <c r="J36" s="169"/>
      <c r="K36" s="170"/>
    </row>
    <row r="37" spans="1:11" s="1" customFormat="1" ht="18.75" thickTop="1">
      <c r="B37" s="236"/>
      <c r="C37" s="236"/>
      <c r="D37" s="41"/>
      <c r="E37" s="237"/>
      <c r="F37" s="237"/>
      <c r="G37" s="10"/>
      <c r="H37" s="237"/>
      <c r="I37" s="237"/>
      <c r="J37" s="10"/>
    </row>
    <row r="38" spans="1:11" s="11" customFormat="1" ht="16.5" thickBot="1">
      <c r="B38" s="24"/>
      <c r="C38" s="64" t="s">
        <v>179</v>
      </c>
      <c r="D38" s="47"/>
      <c r="E38" s="33"/>
      <c r="F38" s="39"/>
      <c r="G38" s="34"/>
    </row>
    <row r="39" spans="1:11" s="12" customFormat="1" ht="21.75" customHeight="1" thickBot="1">
      <c r="B39" s="55" t="s">
        <v>0</v>
      </c>
      <c r="C39" s="238" t="s">
        <v>1</v>
      </c>
      <c r="D39" s="240" t="s">
        <v>2</v>
      </c>
      <c r="E39" s="227" t="s">
        <v>113</v>
      </c>
      <c r="F39" s="228"/>
      <c r="G39" s="234"/>
      <c r="H39" s="227" t="s">
        <v>116</v>
      </c>
      <c r="I39" s="228"/>
      <c r="J39" s="229"/>
    </row>
    <row r="40" spans="1:11" s="12" customFormat="1" ht="32.25" thickBot="1">
      <c r="B40" s="56" t="s">
        <v>64</v>
      </c>
      <c r="C40" s="239"/>
      <c r="D40" s="241"/>
      <c r="E40" s="128" t="s">
        <v>109</v>
      </c>
      <c r="F40" s="129" t="s">
        <v>111</v>
      </c>
      <c r="G40" s="130" t="s">
        <v>112</v>
      </c>
      <c r="H40" s="131" t="s">
        <v>109</v>
      </c>
      <c r="I40" s="129" t="s">
        <v>114</v>
      </c>
      <c r="J40" s="132" t="s">
        <v>115</v>
      </c>
    </row>
    <row r="41" spans="1:11" s="12" customFormat="1" ht="15.75">
      <c r="B41" s="63">
        <v>1</v>
      </c>
      <c r="C41" s="68" t="s">
        <v>22</v>
      </c>
      <c r="D41" s="60"/>
      <c r="E41" s="108"/>
      <c r="F41" s="100"/>
      <c r="G41" s="101"/>
      <c r="H41" s="99"/>
      <c r="I41" s="100"/>
      <c r="J41" s="102"/>
    </row>
    <row r="42" spans="1:11" s="12" customFormat="1" ht="15.75">
      <c r="B42" s="15" t="s">
        <v>23</v>
      </c>
      <c r="C42" s="69" t="s">
        <v>207</v>
      </c>
      <c r="D42" s="14" t="s">
        <v>108</v>
      </c>
      <c r="E42" s="109"/>
      <c r="F42" s="80"/>
      <c r="G42" s="91">
        <f>E42*F42</f>
        <v>0</v>
      </c>
      <c r="H42" s="85"/>
      <c r="I42" s="94"/>
      <c r="J42" s="95">
        <f>H42*I42</f>
        <v>0</v>
      </c>
    </row>
    <row r="43" spans="1:11" s="12" customFormat="1" ht="15.75">
      <c r="B43" s="15" t="s">
        <v>110</v>
      </c>
      <c r="C43" s="69" t="s">
        <v>208</v>
      </c>
      <c r="D43" s="14" t="s">
        <v>108</v>
      </c>
      <c r="E43" s="109"/>
      <c r="F43" s="80"/>
      <c r="G43" s="91">
        <f>E43*F43</f>
        <v>0</v>
      </c>
      <c r="H43" s="85"/>
      <c r="I43" s="94"/>
      <c r="J43" s="95">
        <f>H43*I43</f>
        <v>0</v>
      </c>
    </row>
    <row r="44" spans="1:11" s="12" customFormat="1" ht="15.75">
      <c r="B44" s="15" t="s">
        <v>117</v>
      </c>
      <c r="C44" s="70" t="s">
        <v>197</v>
      </c>
      <c r="D44" s="14" t="s">
        <v>108</v>
      </c>
      <c r="E44" s="109"/>
      <c r="F44" s="80"/>
      <c r="G44" s="91">
        <f>E44*F44</f>
        <v>0</v>
      </c>
      <c r="H44" s="85"/>
      <c r="I44" s="80"/>
      <c r="J44" s="95">
        <f>H44*I44</f>
        <v>0</v>
      </c>
    </row>
    <row r="45" spans="1:11" s="12" customFormat="1" ht="15.75" customHeight="1">
      <c r="B45" s="32"/>
      <c r="C45" s="71"/>
      <c r="D45" s="14"/>
      <c r="E45" s="109"/>
      <c r="F45" s="81"/>
      <c r="G45" s="91"/>
      <c r="H45" s="85"/>
      <c r="I45" s="81"/>
      <c r="J45" s="95"/>
    </row>
    <row r="46" spans="1:11" s="12" customFormat="1" ht="15.75">
      <c r="B46" s="61">
        <v>2</v>
      </c>
      <c r="C46" s="72" t="s">
        <v>15</v>
      </c>
      <c r="D46" s="62"/>
      <c r="E46" s="111"/>
      <c r="F46" s="79"/>
      <c r="G46" s="90"/>
      <c r="H46" s="83"/>
      <c r="I46" s="79"/>
      <c r="J46" s="97"/>
    </row>
    <row r="47" spans="1:11" s="16" customFormat="1" ht="15.75">
      <c r="B47" s="32" t="s">
        <v>8</v>
      </c>
      <c r="C47" s="73" t="s">
        <v>87</v>
      </c>
      <c r="D47" s="14"/>
      <c r="E47" s="109"/>
      <c r="F47" s="81"/>
      <c r="G47" s="91"/>
      <c r="H47" s="85"/>
      <c r="I47" s="81"/>
      <c r="J47" s="95"/>
    </row>
    <row r="48" spans="1:11" s="11" customFormat="1" ht="15">
      <c r="B48" s="15" t="s">
        <v>24</v>
      </c>
      <c r="C48" s="69" t="s">
        <v>129</v>
      </c>
      <c r="D48" s="14" t="s">
        <v>108</v>
      </c>
      <c r="E48" s="109"/>
      <c r="F48" s="81"/>
      <c r="G48" s="91">
        <f t="shared" ref="G48:G57" si="0">E48*F48</f>
        <v>0</v>
      </c>
      <c r="H48" s="85"/>
      <c r="I48" s="81"/>
      <c r="J48" s="95">
        <f t="shared" ref="J48:J57" si="1">H48*I48</f>
        <v>0</v>
      </c>
    </row>
    <row r="49" spans="2:10" s="11" customFormat="1" ht="15">
      <c r="B49" s="15" t="s">
        <v>25</v>
      </c>
      <c r="C49" s="69" t="s">
        <v>130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1" customFormat="1" ht="15">
      <c r="B50" s="65" t="s">
        <v>106</v>
      </c>
      <c r="C50" s="77" t="s">
        <v>131</v>
      </c>
      <c r="D50" s="113" t="s">
        <v>108</v>
      </c>
      <c r="E50" s="110"/>
      <c r="F50" s="82"/>
      <c r="G50" s="92">
        <f t="shared" si="0"/>
        <v>0</v>
      </c>
      <c r="H50" s="87"/>
      <c r="I50" s="82"/>
      <c r="J50" s="96">
        <f t="shared" si="1"/>
        <v>0</v>
      </c>
    </row>
    <row r="51" spans="2:10" s="17" customFormat="1" ht="15">
      <c r="B51" s="15" t="s">
        <v>88</v>
      </c>
      <c r="C51" s="69" t="s">
        <v>80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89</v>
      </c>
      <c r="C52" s="69" t="s">
        <v>82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90</v>
      </c>
      <c r="C53" s="69" t="s">
        <v>81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91</v>
      </c>
      <c r="C54" s="69" t="s">
        <v>127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5" t="s">
        <v>92</v>
      </c>
      <c r="C55" s="69" t="s">
        <v>126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7" customFormat="1" ht="15">
      <c r="B56" s="15" t="s">
        <v>93</v>
      </c>
      <c r="C56" s="69" t="s">
        <v>83</v>
      </c>
      <c r="D56" s="14" t="s">
        <v>108</v>
      </c>
      <c r="E56" s="109"/>
      <c r="F56" s="81"/>
      <c r="G56" s="91">
        <f t="shared" si="0"/>
        <v>0</v>
      </c>
      <c r="H56" s="85"/>
      <c r="I56" s="81"/>
      <c r="J56" s="95">
        <f t="shared" si="1"/>
        <v>0</v>
      </c>
    </row>
    <row r="57" spans="2:10" s="17" customFormat="1" ht="15">
      <c r="B57" s="123" t="s">
        <v>128</v>
      </c>
      <c r="C57" s="69" t="s">
        <v>140</v>
      </c>
      <c r="D57" s="14" t="s">
        <v>108</v>
      </c>
      <c r="E57" s="109"/>
      <c r="F57" s="81"/>
      <c r="G57" s="91">
        <f t="shared" si="0"/>
        <v>0</v>
      </c>
      <c r="H57" s="85"/>
      <c r="I57" s="81"/>
      <c r="J57" s="95">
        <f t="shared" si="1"/>
        <v>0</v>
      </c>
    </row>
    <row r="58" spans="2:10" s="11" customFormat="1" ht="15">
      <c r="B58" s="15"/>
      <c r="C58" s="74"/>
      <c r="D58" s="14"/>
      <c r="E58" s="109"/>
      <c r="F58" s="81"/>
      <c r="G58" s="91"/>
      <c r="H58" s="85"/>
      <c r="I58" s="81"/>
      <c r="J58" s="95"/>
    </row>
    <row r="59" spans="2:10" s="11" customFormat="1" ht="15.75">
      <c r="B59" s="61">
        <v>3</v>
      </c>
      <c r="C59" s="72" t="s">
        <v>96</v>
      </c>
      <c r="D59" s="62"/>
      <c r="E59" s="111"/>
      <c r="F59" s="79"/>
      <c r="G59" s="90"/>
      <c r="H59" s="83"/>
      <c r="I59" s="79"/>
      <c r="J59" s="97"/>
    </row>
    <row r="60" spans="2:10" s="11" customFormat="1" ht="15.75">
      <c r="B60" s="32" t="s">
        <v>10</v>
      </c>
      <c r="C60" s="73" t="s">
        <v>97</v>
      </c>
      <c r="D60" s="14"/>
      <c r="E60" s="109"/>
      <c r="F60" s="81"/>
      <c r="G60" s="91"/>
      <c r="H60" s="85"/>
      <c r="I60" s="81"/>
      <c r="J60" s="95"/>
    </row>
    <row r="61" spans="2:10" s="12" customFormat="1" ht="15.75">
      <c r="B61" s="15" t="s">
        <v>26</v>
      </c>
      <c r="C61" s="69" t="s">
        <v>84</v>
      </c>
      <c r="D61" s="14" t="s">
        <v>108</v>
      </c>
      <c r="E61" s="109"/>
      <c r="F61" s="81"/>
      <c r="G61" s="91">
        <f t="shared" ref="G61:G65" si="2">E61*F61</f>
        <v>0</v>
      </c>
      <c r="H61" s="85"/>
      <c r="I61" s="81"/>
      <c r="J61" s="95">
        <f t="shared" ref="J61:J65" si="3">H61*I61</f>
        <v>0</v>
      </c>
    </row>
    <row r="62" spans="2:10" s="11" customFormat="1" ht="15">
      <c r="B62" s="15" t="s">
        <v>27</v>
      </c>
      <c r="C62" s="69" t="s">
        <v>85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98</v>
      </c>
      <c r="C63" s="69" t="s">
        <v>86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 t="s">
        <v>99</v>
      </c>
      <c r="C64" s="69" t="s">
        <v>210</v>
      </c>
      <c r="D64" s="14" t="s">
        <v>108</v>
      </c>
      <c r="E64" s="109"/>
      <c r="F64" s="81"/>
      <c r="G64" s="91">
        <f t="shared" si="2"/>
        <v>0</v>
      </c>
      <c r="H64" s="85"/>
      <c r="I64" s="81"/>
      <c r="J64" s="95">
        <f t="shared" si="3"/>
        <v>0</v>
      </c>
    </row>
    <row r="65" spans="2:10" s="11" customFormat="1" ht="15">
      <c r="B65" s="15" t="s">
        <v>209</v>
      </c>
      <c r="C65" s="69" t="s">
        <v>232</v>
      </c>
      <c r="D65" s="14" t="s">
        <v>108</v>
      </c>
      <c r="E65" s="109"/>
      <c r="F65" s="81"/>
      <c r="G65" s="91">
        <f t="shared" si="2"/>
        <v>0</v>
      </c>
      <c r="H65" s="85"/>
      <c r="I65" s="81"/>
      <c r="J65" s="95">
        <f t="shared" si="3"/>
        <v>0</v>
      </c>
    </row>
    <row r="66" spans="2:10" s="11" customFormat="1" ht="15">
      <c r="B66" s="15"/>
      <c r="C66" s="75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4</v>
      </c>
      <c r="C67" s="76" t="s">
        <v>28</v>
      </c>
      <c r="D67" s="62"/>
      <c r="E67" s="111"/>
      <c r="F67" s="79"/>
      <c r="G67" s="90"/>
      <c r="H67" s="83"/>
      <c r="I67" s="79"/>
      <c r="J67" s="97"/>
    </row>
    <row r="68" spans="2:10" s="11" customFormat="1" ht="15">
      <c r="B68" s="15" t="s">
        <v>11</v>
      </c>
      <c r="C68" s="69" t="s">
        <v>100</v>
      </c>
      <c r="D68" s="14" t="s">
        <v>108</v>
      </c>
      <c r="E68" s="109"/>
      <c r="F68" s="81"/>
      <c r="G68" s="91">
        <f t="shared" ref="G68:G70" si="4">E68*F68</f>
        <v>0</v>
      </c>
      <c r="H68" s="85"/>
      <c r="I68" s="81"/>
      <c r="J68" s="95">
        <f t="shared" ref="J68:J70" si="5">H68*I68</f>
        <v>0</v>
      </c>
    </row>
    <row r="69" spans="2:10" s="11" customFormat="1" ht="15">
      <c r="B69" s="15" t="s">
        <v>12</v>
      </c>
      <c r="C69" s="69" t="s">
        <v>102</v>
      </c>
      <c r="D69" s="14" t="s">
        <v>108</v>
      </c>
      <c r="E69" s="109"/>
      <c r="F69" s="81"/>
      <c r="G69" s="91">
        <f t="shared" si="4"/>
        <v>0</v>
      </c>
      <c r="H69" s="85"/>
      <c r="I69" s="81"/>
      <c r="J69" s="95">
        <f t="shared" si="5"/>
        <v>0</v>
      </c>
    </row>
    <row r="70" spans="2:10" s="11" customFormat="1" ht="15">
      <c r="B70" s="15" t="s">
        <v>101</v>
      </c>
      <c r="C70" s="69" t="s">
        <v>103</v>
      </c>
      <c r="D70" s="14" t="s">
        <v>108</v>
      </c>
      <c r="E70" s="109"/>
      <c r="F70" s="81"/>
      <c r="G70" s="91">
        <f t="shared" si="4"/>
        <v>0</v>
      </c>
      <c r="H70" s="85"/>
      <c r="I70" s="81"/>
      <c r="J70" s="95">
        <f t="shared" si="5"/>
        <v>0</v>
      </c>
    </row>
    <row r="71" spans="2:10" s="11" customFormat="1" ht="15">
      <c r="B71" s="15"/>
      <c r="C71" s="69"/>
      <c r="D71" s="14"/>
      <c r="E71" s="109"/>
      <c r="F71" s="81"/>
      <c r="G71" s="91"/>
      <c r="H71" s="85"/>
      <c r="I71" s="81"/>
      <c r="J71" s="95"/>
    </row>
    <row r="72" spans="2:10" s="11" customFormat="1" ht="15.75">
      <c r="B72" s="61">
        <v>5</v>
      </c>
      <c r="C72" s="72" t="s">
        <v>29</v>
      </c>
      <c r="D72" s="62"/>
      <c r="E72" s="111"/>
      <c r="F72" s="79"/>
      <c r="G72" s="90"/>
      <c r="H72" s="83"/>
      <c r="I72" s="79"/>
      <c r="J72" s="97"/>
    </row>
    <row r="73" spans="2:10" s="11" customFormat="1" ht="15">
      <c r="B73" s="15" t="s">
        <v>14</v>
      </c>
      <c r="C73" s="69" t="s">
        <v>13</v>
      </c>
      <c r="D73" s="14" t="s">
        <v>108</v>
      </c>
      <c r="E73" s="109"/>
      <c r="F73" s="81"/>
      <c r="G73" s="91">
        <f t="shared" ref="G73:G75" si="6">E73*F73</f>
        <v>0</v>
      </c>
      <c r="H73" s="85"/>
      <c r="I73" s="81"/>
      <c r="J73" s="95">
        <f t="shared" ref="J73:J75" si="7">H73*I73</f>
        <v>0</v>
      </c>
    </row>
    <row r="74" spans="2:10" s="11" customFormat="1" ht="15">
      <c r="B74" s="15" t="s">
        <v>30</v>
      </c>
      <c r="C74" s="69" t="s">
        <v>194</v>
      </c>
      <c r="D74" s="14" t="s">
        <v>108</v>
      </c>
      <c r="E74" s="109"/>
      <c r="F74" s="81"/>
      <c r="G74" s="91">
        <f t="shared" si="6"/>
        <v>0</v>
      </c>
      <c r="H74" s="85"/>
      <c r="I74" s="81"/>
      <c r="J74" s="95">
        <f t="shared" si="7"/>
        <v>0</v>
      </c>
    </row>
    <row r="75" spans="2:10" s="11" customFormat="1" ht="15">
      <c r="B75" s="15" t="s">
        <v>95</v>
      </c>
      <c r="C75" s="69" t="s">
        <v>195</v>
      </c>
      <c r="D75" s="14" t="s">
        <v>108</v>
      </c>
      <c r="E75" s="109"/>
      <c r="F75" s="81"/>
      <c r="G75" s="91">
        <f t="shared" si="6"/>
        <v>0</v>
      </c>
      <c r="H75" s="85"/>
      <c r="I75" s="81"/>
      <c r="J75" s="95">
        <f t="shared" si="7"/>
        <v>0</v>
      </c>
    </row>
    <row r="76" spans="2:10" s="11" customFormat="1" ht="15.75" thickBot="1">
      <c r="B76" s="49"/>
      <c r="C76" s="78"/>
      <c r="D76" s="114"/>
      <c r="E76" s="112"/>
      <c r="F76" s="89"/>
      <c r="G76" s="93"/>
      <c r="H76" s="88"/>
      <c r="I76" s="89"/>
      <c r="J76" s="98"/>
    </row>
    <row r="77" spans="2:10" s="18" customFormat="1" ht="16.5" thickBot="1">
      <c r="B77" s="19"/>
      <c r="C77" s="50" t="str">
        <f>CONCATENATE("TOTAL PRECIO ",C38)</f>
        <v>TOTAL PRECIO ESTACIÓN BELLAVISTA LA FLORIDA</v>
      </c>
      <c r="D77" s="222"/>
      <c r="E77" s="223"/>
      <c r="F77" s="223"/>
      <c r="G77" s="115">
        <f>SUM(G41:G76)</f>
        <v>0</v>
      </c>
      <c r="H77" s="222"/>
      <c r="I77" s="223"/>
      <c r="J77" s="116">
        <f>SUM(J41:J76)</f>
        <v>0</v>
      </c>
    </row>
    <row r="78" spans="2:10" s="11" customFormat="1" ht="20.25" customHeight="1">
      <c r="B78" s="17"/>
      <c r="C78" s="48"/>
      <c r="D78" s="17"/>
    </row>
    <row r="79" spans="2:10" s="11" customFormat="1" ht="15.75">
      <c r="B79" s="230" t="s">
        <v>3</v>
      </c>
      <c r="C79" s="230"/>
      <c r="D79" s="235"/>
      <c r="E79" s="235"/>
      <c r="F79" s="225"/>
      <c r="G79" s="225"/>
    </row>
    <row r="80" spans="2:10" s="11" customFormat="1" ht="15.75">
      <c r="B80" s="230" t="s">
        <v>4</v>
      </c>
      <c r="C80" s="230"/>
      <c r="D80" s="230"/>
      <c r="E80" s="230"/>
      <c r="F80" s="225"/>
      <c r="G80" s="225"/>
    </row>
    <row r="81" spans="1:10" s="11" customFormat="1" ht="18.75" customHeight="1">
      <c r="B81" s="230" t="s">
        <v>5</v>
      </c>
      <c r="C81" s="230"/>
      <c r="D81" s="231"/>
      <c r="E81" s="231"/>
      <c r="F81" s="226"/>
      <c r="G81" s="226"/>
    </row>
    <row r="82" spans="1:10" ht="15" customHeight="1">
      <c r="A82" s="11"/>
      <c r="B82" s="33"/>
      <c r="C82" s="26"/>
      <c r="D82" s="42"/>
      <c r="E82" s="33"/>
      <c r="F82" s="34"/>
      <c r="G82" s="34"/>
    </row>
    <row r="83" spans="1:10" ht="15" customHeight="1">
      <c r="A83" s="11"/>
      <c r="B83" s="236"/>
      <c r="C83" s="236"/>
      <c r="D83" s="41"/>
      <c r="E83" s="237"/>
      <c r="F83" s="237"/>
      <c r="G83" s="10"/>
      <c r="H83" s="1"/>
    </row>
    <row r="84" spans="1:10" s="23" customFormat="1" ht="15" customHeight="1" thickBot="1">
      <c r="B84" s="24"/>
      <c r="C84" s="66" t="s">
        <v>180</v>
      </c>
      <c r="D84" s="43"/>
      <c r="E84" s="24"/>
      <c r="F84" s="25"/>
      <c r="G84" s="25"/>
      <c r="H84" s="11"/>
    </row>
    <row r="85" spans="1:10" s="12" customFormat="1" ht="21.75" customHeight="1" thickBot="1">
      <c r="B85" s="55" t="s">
        <v>0</v>
      </c>
      <c r="C85" s="238" t="s">
        <v>1</v>
      </c>
      <c r="D85" s="240" t="s">
        <v>2</v>
      </c>
      <c r="E85" s="227" t="s">
        <v>113</v>
      </c>
      <c r="F85" s="228"/>
      <c r="G85" s="234"/>
      <c r="H85" s="227" t="s">
        <v>116</v>
      </c>
      <c r="I85" s="228"/>
      <c r="J85" s="229"/>
    </row>
    <row r="86" spans="1:10" s="12" customFormat="1" ht="32.25" thickBot="1">
      <c r="B86" s="56" t="s">
        <v>65</v>
      </c>
      <c r="C86" s="239"/>
      <c r="D86" s="241"/>
      <c r="E86" s="128" t="s">
        <v>109</v>
      </c>
      <c r="F86" s="129" t="s">
        <v>111</v>
      </c>
      <c r="G86" s="130" t="s">
        <v>112</v>
      </c>
      <c r="H86" s="131" t="s">
        <v>109</v>
      </c>
      <c r="I86" s="129" t="s">
        <v>114</v>
      </c>
      <c r="J86" s="132" t="s">
        <v>115</v>
      </c>
    </row>
    <row r="87" spans="1:10" s="12" customFormat="1" ht="15.75">
      <c r="B87" s="63">
        <v>1</v>
      </c>
      <c r="C87" s="68" t="s">
        <v>22</v>
      </c>
      <c r="D87" s="60"/>
      <c r="E87" s="108"/>
      <c r="F87" s="100"/>
      <c r="G87" s="101"/>
      <c r="H87" s="99"/>
      <c r="I87" s="100"/>
      <c r="J87" s="102"/>
    </row>
    <row r="88" spans="1:10" s="12" customFormat="1" ht="15.75">
      <c r="B88" s="15" t="s">
        <v>23</v>
      </c>
      <c r="C88" s="69" t="s">
        <v>207</v>
      </c>
      <c r="D88" s="14" t="s">
        <v>108</v>
      </c>
      <c r="E88" s="109"/>
      <c r="F88" s="80"/>
      <c r="G88" s="91">
        <f>E88*F88</f>
        <v>0</v>
      </c>
      <c r="H88" s="85"/>
      <c r="I88" s="94"/>
      <c r="J88" s="95">
        <f>H88*I88</f>
        <v>0</v>
      </c>
    </row>
    <row r="89" spans="1:10" s="12" customFormat="1" ht="15.75">
      <c r="B89" s="15" t="s">
        <v>110</v>
      </c>
      <c r="C89" s="69" t="s">
        <v>208</v>
      </c>
      <c r="D89" s="14" t="s">
        <v>108</v>
      </c>
      <c r="E89" s="109"/>
      <c r="F89" s="80"/>
      <c r="G89" s="91">
        <f>E89*F89</f>
        <v>0</v>
      </c>
      <c r="H89" s="85"/>
      <c r="I89" s="94"/>
      <c r="J89" s="95">
        <f>H89*I89</f>
        <v>0</v>
      </c>
    </row>
    <row r="90" spans="1:10" s="12" customFormat="1" ht="15.75">
      <c r="B90" s="15" t="s">
        <v>117</v>
      </c>
      <c r="C90" s="70" t="s">
        <v>197</v>
      </c>
      <c r="D90" s="14" t="s">
        <v>108</v>
      </c>
      <c r="E90" s="109"/>
      <c r="F90" s="80"/>
      <c r="G90" s="91">
        <f>E90*F90</f>
        <v>0</v>
      </c>
      <c r="H90" s="85"/>
      <c r="I90" s="80"/>
      <c r="J90" s="95">
        <f>H90*I90</f>
        <v>0</v>
      </c>
    </row>
    <row r="91" spans="1:10" s="12" customFormat="1" ht="15.75">
      <c r="B91" s="15" t="s">
        <v>206</v>
      </c>
      <c r="C91" s="70" t="s">
        <v>118</v>
      </c>
      <c r="D91" s="14" t="s">
        <v>108</v>
      </c>
      <c r="E91" s="109"/>
      <c r="F91" s="80"/>
      <c r="G91" s="91">
        <f>E91*F91</f>
        <v>0</v>
      </c>
      <c r="H91" s="85"/>
      <c r="I91" s="80"/>
      <c r="J91" s="95">
        <f>H91*I91</f>
        <v>0</v>
      </c>
    </row>
    <row r="92" spans="1:10" s="12" customFormat="1" ht="15.75" customHeight="1">
      <c r="B92" s="32"/>
      <c r="C92" s="71"/>
      <c r="D92" s="14"/>
      <c r="E92" s="109"/>
      <c r="F92" s="81"/>
      <c r="G92" s="91"/>
      <c r="H92" s="85"/>
      <c r="I92" s="81"/>
      <c r="J92" s="95"/>
    </row>
    <row r="93" spans="1:10" s="12" customFormat="1" ht="15.75">
      <c r="B93" s="61">
        <v>2</v>
      </c>
      <c r="C93" s="72" t="s">
        <v>15</v>
      </c>
      <c r="D93" s="62"/>
      <c r="E93" s="111"/>
      <c r="F93" s="79"/>
      <c r="G93" s="90"/>
      <c r="H93" s="83"/>
      <c r="I93" s="79"/>
      <c r="J93" s="97"/>
    </row>
    <row r="94" spans="1:10" s="16" customFormat="1" ht="15.75">
      <c r="B94" s="32" t="s">
        <v>8</v>
      </c>
      <c r="C94" s="73" t="s">
        <v>87</v>
      </c>
      <c r="D94" s="14"/>
      <c r="E94" s="109"/>
      <c r="F94" s="81"/>
      <c r="G94" s="91"/>
      <c r="H94" s="85"/>
      <c r="I94" s="81"/>
      <c r="J94" s="95"/>
    </row>
    <row r="95" spans="1:10" s="11" customFormat="1" ht="15">
      <c r="B95" s="15" t="s">
        <v>24</v>
      </c>
      <c r="C95" s="69" t="s">
        <v>129</v>
      </c>
      <c r="D95" s="14" t="s">
        <v>108</v>
      </c>
      <c r="E95" s="109"/>
      <c r="F95" s="81"/>
      <c r="G95" s="91">
        <f t="shared" ref="G95:G103" si="8">E95*F95</f>
        <v>0</v>
      </c>
      <c r="H95" s="85"/>
      <c r="I95" s="81"/>
      <c r="J95" s="95">
        <f t="shared" ref="J95:J103" si="9">H95*I95</f>
        <v>0</v>
      </c>
    </row>
    <row r="96" spans="1:10" s="11" customFormat="1" ht="15">
      <c r="B96" s="15" t="s">
        <v>25</v>
      </c>
      <c r="C96" s="69" t="s">
        <v>130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106</v>
      </c>
      <c r="C97" s="69" t="s">
        <v>80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88</v>
      </c>
      <c r="C98" s="69" t="s">
        <v>82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89</v>
      </c>
      <c r="C99" s="69" t="s">
        <v>81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90</v>
      </c>
      <c r="C100" s="69" t="s">
        <v>127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91</v>
      </c>
      <c r="C101" s="69" t="s">
        <v>126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7" customFormat="1" ht="15">
      <c r="B102" s="15" t="s">
        <v>92</v>
      </c>
      <c r="C102" s="69" t="s">
        <v>83</v>
      </c>
      <c r="D102" s="14" t="s">
        <v>108</v>
      </c>
      <c r="E102" s="109"/>
      <c r="F102" s="81"/>
      <c r="G102" s="91">
        <f t="shared" si="8"/>
        <v>0</v>
      </c>
      <c r="H102" s="85"/>
      <c r="I102" s="81"/>
      <c r="J102" s="95">
        <f t="shared" si="9"/>
        <v>0</v>
      </c>
    </row>
    <row r="103" spans="2:10" s="17" customFormat="1" ht="15">
      <c r="B103" s="15" t="s">
        <v>93</v>
      </c>
      <c r="C103" s="69" t="s">
        <v>140</v>
      </c>
      <c r="D103" s="14" t="s">
        <v>108</v>
      </c>
      <c r="E103" s="109"/>
      <c r="F103" s="81"/>
      <c r="G103" s="91">
        <f t="shared" si="8"/>
        <v>0</v>
      </c>
      <c r="H103" s="85"/>
      <c r="I103" s="81"/>
      <c r="J103" s="95">
        <f t="shared" si="9"/>
        <v>0</v>
      </c>
    </row>
    <row r="104" spans="2:10" s="11" customFormat="1" ht="15">
      <c r="B104" s="15"/>
      <c r="C104" s="74"/>
      <c r="D104" s="14"/>
      <c r="E104" s="109"/>
      <c r="F104" s="81"/>
      <c r="G104" s="91"/>
      <c r="H104" s="85"/>
      <c r="I104" s="81"/>
      <c r="J104" s="95"/>
    </row>
    <row r="105" spans="2:10" s="11" customFormat="1" ht="15.75">
      <c r="B105" s="61">
        <v>3</v>
      </c>
      <c r="C105" s="72" t="s">
        <v>96</v>
      </c>
      <c r="D105" s="62"/>
      <c r="E105" s="111"/>
      <c r="F105" s="79"/>
      <c r="G105" s="90"/>
      <c r="H105" s="83"/>
      <c r="I105" s="79"/>
      <c r="J105" s="97"/>
    </row>
    <row r="106" spans="2:10" s="11" customFormat="1" ht="15.75">
      <c r="B106" s="32" t="s">
        <v>10</v>
      </c>
      <c r="C106" s="73" t="s">
        <v>97</v>
      </c>
      <c r="D106" s="14"/>
      <c r="E106" s="109"/>
      <c r="F106" s="81"/>
      <c r="G106" s="91"/>
      <c r="H106" s="85"/>
      <c r="I106" s="81"/>
      <c r="J106" s="95"/>
    </row>
    <row r="107" spans="2:10" s="12" customFormat="1" ht="15.75">
      <c r="B107" s="15" t="s">
        <v>26</v>
      </c>
      <c r="C107" s="69" t="s">
        <v>84</v>
      </c>
      <c r="D107" s="14" t="s">
        <v>108</v>
      </c>
      <c r="E107" s="109"/>
      <c r="F107" s="81"/>
      <c r="G107" s="91">
        <f t="shared" ref="G107:G111" si="10">E107*F107</f>
        <v>0</v>
      </c>
      <c r="H107" s="85"/>
      <c r="I107" s="81"/>
      <c r="J107" s="95">
        <f t="shared" ref="J107:J111" si="11">H107*I107</f>
        <v>0</v>
      </c>
    </row>
    <row r="108" spans="2:10" s="11" customFormat="1" ht="15">
      <c r="B108" s="15" t="s">
        <v>27</v>
      </c>
      <c r="C108" s="69" t="s">
        <v>85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98</v>
      </c>
      <c r="C109" s="69" t="s">
        <v>86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 t="s">
        <v>99</v>
      </c>
      <c r="C110" s="69" t="s">
        <v>210</v>
      </c>
      <c r="D110" s="14" t="s">
        <v>108</v>
      </c>
      <c r="E110" s="109"/>
      <c r="F110" s="81"/>
      <c r="G110" s="91">
        <f t="shared" si="10"/>
        <v>0</v>
      </c>
      <c r="H110" s="85"/>
      <c r="I110" s="81"/>
      <c r="J110" s="95">
        <f t="shared" si="11"/>
        <v>0</v>
      </c>
    </row>
    <row r="111" spans="2:10" s="11" customFormat="1" ht="15">
      <c r="B111" s="15" t="s">
        <v>209</v>
      </c>
      <c r="C111" s="69" t="s">
        <v>232</v>
      </c>
      <c r="D111" s="14" t="s">
        <v>108</v>
      </c>
      <c r="E111" s="109"/>
      <c r="F111" s="81"/>
      <c r="G111" s="91">
        <f t="shared" si="10"/>
        <v>0</v>
      </c>
      <c r="H111" s="85"/>
      <c r="I111" s="81"/>
      <c r="J111" s="95">
        <f t="shared" si="11"/>
        <v>0</v>
      </c>
    </row>
    <row r="112" spans="2:10" s="11" customFormat="1" ht="15">
      <c r="B112" s="15"/>
      <c r="C112" s="75"/>
      <c r="D112" s="14"/>
      <c r="E112" s="109"/>
      <c r="F112" s="81"/>
      <c r="G112" s="91"/>
      <c r="H112" s="85"/>
      <c r="I112" s="81"/>
      <c r="J112" s="95"/>
    </row>
    <row r="113" spans="2:10" s="11" customFormat="1" ht="15.75">
      <c r="B113" s="61">
        <v>4</v>
      </c>
      <c r="C113" s="76" t="s">
        <v>28</v>
      </c>
      <c r="D113" s="62"/>
      <c r="E113" s="111"/>
      <c r="F113" s="79"/>
      <c r="G113" s="90"/>
      <c r="H113" s="83"/>
      <c r="I113" s="79"/>
      <c r="J113" s="97"/>
    </row>
    <row r="114" spans="2:10" s="11" customFormat="1" ht="15">
      <c r="B114" s="15" t="s">
        <v>11</v>
      </c>
      <c r="C114" s="69" t="s">
        <v>100</v>
      </c>
      <c r="D114" s="14" t="s">
        <v>108</v>
      </c>
      <c r="E114" s="109"/>
      <c r="F114" s="81"/>
      <c r="G114" s="91">
        <f t="shared" ref="G114:G117" si="12">E114*F114</f>
        <v>0</v>
      </c>
      <c r="H114" s="85"/>
      <c r="I114" s="81"/>
      <c r="J114" s="95">
        <f t="shared" ref="J114:J117" si="13">H114*I114</f>
        <v>0</v>
      </c>
    </row>
    <row r="115" spans="2:10" s="11" customFormat="1" ht="15">
      <c r="B115" s="15" t="s">
        <v>12</v>
      </c>
      <c r="C115" s="69" t="s">
        <v>102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101</v>
      </c>
      <c r="C116" s="69" t="s">
        <v>103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 t="s">
        <v>119</v>
      </c>
      <c r="C117" s="69" t="s">
        <v>120</v>
      </c>
      <c r="D117" s="14" t="s">
        <v>108</v>
      </c>
      <c r="E117" s="109"/>
      <c r="F117" s="81"/>
      <c r="G117" s="91">
        <f t="shared" si="12"/>
        <v>0</v>
      </c>
      <c r="H117" s="85"/>
      <c r="I117" s="81"/>
      <c r="J117" s="95">
        <f t="shared" si="13"/>
        <v>0</v>
      </c>
    </row>
    <row r="118" spans="2:10" s="11" customFormat="1" ht="15">
      <c r="B118" s="15"/>
      <c r="C118" s="69"/>
      <c r="D118" s="14"/>
      <c r="E118" s="109"/>
      <c r="F118" s="81"/>
      <c r="G118" s="91"/>
      <c r="H118" s="85"/>
      <c r="I118" s="81"/>
      <c r="J118" s="95"/>
    </row>
    <row r="119" spans="2:10" s="11" customFormat="1" ht="15.75">
      <c r="B119" s="61">
        <v>5</v>
      </c>
      <c r="C119" s="72" t="s">
        <v>29</v>
      </c>
      <c r="D119" s="62"/>
      <c r="E119" s="111"/>
      <c r="F119" s="79"/>
      <c r="G119" s="90"/>
      <c r="H119" s="83"/>
      <c r="I119" s="79"/>
      <c r="J119" s="97"/>
    </row>
    <row r="120" spans="2:10" s="11" customFormat="1" ht="15">
      <c r="B120" s="15" t="s">
        <v>14</v>
      </c>
      <c r="C120" s="69" t="s">
        <v>13</v>
      </c>
      <c r="D120" s="14" t="s">
        <v>108</v>
      </c>
      <c r="E120" s="109"/>
      <c r="F120" s="81"/>
      <c r="G120" s="91">
        <f t="shared" ref="G120:G122" si="14">E120*F120</f>
        <v>0</v>
      </c>
      <c r="H120" s="85"/>
      <c r="I120" s="81"/>
      <c r="J120" s="95">
        <f t="shared" ref="J120:J122" si="15">H120*I120</f>
        <v>0</v>
      </c>
    </row>
    <row r="121" spans="2:10" s="11" customFormat="1" ht="15">
      <c r="B121" s="15" t="s">
        <v>30</v>
      </c>
      <c r="C121" s="69" t="s">
        <v>194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">
      <c r="B122" s="15" t="s">
        <v>95</v>
      </c>
      <c r="C122" s="69" t="s">
        <v>195</v>
      </c>
      <c r="D122" s="14" t="s">
        <v>108</v>
      </c>
      <c r="E122" s="109"/>
      <c r="F122" s="81"/>
      <c r="G122" s="91">
        <f t="shared" si="14"/>
        <v>0</v>
      </c>
      <c r="H122" s="85"/>
      <c r="I122" s="81"/>
      <c r="J122" s="95">
        <f t="shared" si="15"/>
        <v>0</v>
      </c>
    </row>
    <row r="123" spans="2:10" s="11" customFormat="1" ht="15.75" thickBot="1">
      <c r="B123" s="49"/>
      <c r="C123" s="78"/>
      <c r="D123" s="114"/>
      <c r="E123" s="112"/>
      <c r="F123" s="89"/>
      <c r="G123" s="93"/>
      <c r="H123" s="88"/>
      <c r="I123" s="89"/>
      <c r="J123" s="98"/>
    </row>
    <row r="124" spans="2:10" s="18" customFormat="1" ht="16.5" thickBot="1">
      <c r="B124" s="19"/>
      <c r="C124" s="50" t="str">
        <f>CONCATENATE("TOTAL PRECIO ",C84)</f>
        <v>TOTAL PRECIO ESTACIÓN MIRADOR</v>
      </c>
      <c r="D124" s="222"/>
      <c r="E124" s="223"/>
      <c r="F124" s="223"/>
      <c r="G124" s="115">
        <f>SUM(G87:G123)</f>
        <v>0</v>
      </c>
      <c r="H124" s="222"/>
      <c r="I124" s="223"/>
      <c r="J124" s="116">
        <f>SUM(J87:J123)</f>
        <v>0</v>
      </c>
    </row>
    <row r="125" spans="2:10" ht="15">
      <c r="B125" s="17"/>
      <c r="C125" s="48"/>
      <c r="D125" s="17"/>
      <c r="E125" s="11"/>
      <c r="F125" s="11"/>
      <c r="G125" s="11"/>
      <c r="H125" s="11"/>
    </row>
    <row r="126" spans="2:10" ht="15.75">
      <c r="B126" s="230" t="s">
        <v>3</v>
      </c>
      <c r="C126" s="230"/>
      <c r="D126" s="235"/>
      <c r="E126" s="235"/>
      <c r="F126" s="225"/>
      <c r="G126" s="225"/>
      <c r="H126" s="11"/>
    </row>
    <row r="127" spans="2:10" ht="15.75">
      <c r="B127" s="230" t="s">
        <v>4</v>
      </c>
      <c r="C127" s="230"/>
      <c r="D127" s="230"/>
      <c r="E127" s="230"/>
      <c r="F127" s="225"/>
      <c r="G127" s="225"/>
      <c r="H127" s="11"/>
    </row>
    <row r="128" spans="2:10" ht="15.75">
      <c r="B128" s="230" t="s">
        <v>5</v>
      </c>
      <c r="C128" s="230"/>
      <c r="D128" s="231"/>
      <c r="E128" s="231"/>
      <c r="F128" s="226"/>
      <c r="G128" s="226"/>
      <c r="H128" s="11"/>
    </row>
    <row r="129" spans="2:10" ht="15">
      <c r="C129" s="38"/>
      <c r="D129" s="20"/>
      <c r="H129" s="11"/>
    </row>
    <row r="130" spans="2:10">
      <c r="C130" s="38"/>
      <c r="D130" s="20"/>
    </row>
    <row r="131" spans="2:10" ht="16.5" thickBot="1">
      <c r="B131" s="24"/>
      <c r="C131" s="66" t="s">
        <v>181</v>
      </c>
      <c r="D131" s="43"/>
      <c r="E131" s="24"/>
      <c r="F131" s="25"/>
      <c r="G131" s="25"/>
    </row>
    <row r="132" spans="2:10" s="12" customFormat="1" ht="21.75" customHeight="1" thickBot="1">
      <c r="B132" s="55" t="s">
        <v>0</v>
      </c>
      <c r="C132" s="238" t="s">
        <v>1</v>
      </c>
      <c r="D132" s="240" t="s">
        <v>2</v>
      </c>
      <c r="E132" s="227" t="s">
        <v>113</v>
      </c>
      <c r="F132" s="228"/>
      <c r="G132" s="234"/>
      <c r="H132" s="227" t="s">
        <v>116</v>
      </c>
      <c r="I132" s="228"/>
      <c r="J132" s="229"/>
    </row>
    <row r="133" spans="2:10" s="12" customFormat="1" ht="32.25" thickBot="1">
      <c r="B133" s="56" t="s">
        <v>66</v>
      </c>
      <c r="C133" s="239"/>
      <c r="D133" s="241"/>
      <c r="E133" s="128" t="s">
        <v>109</v>
      </c>
      <c r="F133" s="129" t="s">
        <v>111</v>
      </c>
      <c r="G133" s="130" t="s">
        <v>112</v>
      </c>
      <c r="H133" s="131" t="s">
        <v>109</v>
      </c>
      <c r="I133" s="129" t="s">
        <v>114</v>
      </c>
      <c r="J133" s="132" t="s">
        <v>115</v>
      </c>
    </row>
    <row r="134" spans="2:10" s="12" customFormat="1" ht="15.75">
      <c r="B134" s="63">
        <v>1</v>
      </c>
      <c r="C134" s="68" t="s">
        <v>22</v>
      </c>
      <c r="D134" s="60"/>
      <c r="E134" s="108"/>
      <c r="F134" s="100"/>
      <c r="G134" s="101"/>
      <c r="H134" s="99"/>
      <c r="I134" s="100"/>
      <c r="J134" s="102"/>
    </row>
    <row r="135" spans="2:10" s="12" customFormat="1" ht="15.75">
      <c r="B135" s="15" t="s">
        <v>23</v>
      </c>
      <c r="C135" s="69" t="s">
        <v>207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110</v>
      </c>
      <c r="C136" s="69" t="s">
        <v>208</v>
      </c>
      <c r="D136" s="14" t="s">
        <v>108</v>
      </c>
      <c r="E136" s="109"/>
      <c r="F136" s="80"/>
      <c r="G136" s="91">
        <f>E136*F136</f>
        <v>0</v>
      </c>
      <c r="H136" s="85"/>
      <c r="I136" s="94"/>
      <c r="J136" s="95">
        <f>H136*I136</f>
        <v>0</v>
      </c>
    </row>
    <row r="137" spans="2:10" s="12" customFormat="1" ht="15.75">
      <c r="B137" s="15" t="s">
        <v>117</v>
      </c>
      <c r="C137" s="70" t="s">
        <v>197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>
      <c r="B138" s="15" t="s">
        <v>206</v>
      </c>
      <c r="C138" s="70" t="s">
        <v>118</v>
      </c>
      <c r="D138" s="14" t="s">
        <v>108</v>
      </c>
      <c r="E138" s="109"/>
      <c r="F138" s="80"/>
      <c r="G138" s="91">
        <f>E138*F138</f>
        <v>0</v>
      </c>
      <c r="H138" s="85"/>
      <c r="I138" s="80"/>
      <c r="J138" s="95">
        <f>H138*I138</f>
        <v>0</v>
      </c>
    </row>
    <row r="139" spans="2:10" s="12" customFormat="1" ht="15.75" customHeight="1">
      <c r="B139" s="32"/>
      <c r="C139" s="71"/>
      <c r="D139" s="14"/>
      <c r="E139" s="109"/>
      <c r="F139" s="81"/>
      <c r="G139" s="91"/>
      <c r="H139" s="85"/>
      <c r="I139" s="81"/>
      <c r="J139" s="95"/>
    </row>
    <row r="140" spans="2:10" s="12" customFormat="1" ht="15.75">
      <c r="B140" s="61">
        <v>2</v>
      </c>
      <c r="C140" s="72" t="s">
        <v>15</v>
      </c>
      <c r="D140" s="62"/>
      <c r="E140" s="111"/>
      <c r="F140" s="79"/>
      <c r="G140" s="90"/>
      <c r="H140" s="83"/>
      <c r="I140" s="79"/>
      <c r="J140" s="97"/>
    </row>
    <row r="141" spans="2:10" s="16" customFormat="1" ht="15.75">
      <c r="B141" s="32" t="s">
        <v>8</v>
      </c>
      <c r="C141" s="73" t="s">
        <v>87</v>
      </c>
      <c r="D141" s="14"/>
      <c r="E141" s="109"/>
      <c r="F141" s="81"/>
      <c r="G141" s="91"/>
      <c r="H141" s="85"/>
      <c r="I141" s="81"/>
      <c r="J141" s="95"/>
    </row>
    <row r="142" spans="2:10" s="11" customFormat="1" ht="15">
      <c r="B142" s="15" t="s">
        <v>24</v>
      </c>
      <c r="C142" s="69" t="s">
        <v>129</v>
      </c>
      <c r="D142" s="14" t="s">
        <v>108</v>
      </c>
      <c r="E142" s="109"/>
      <c r="F142" s="81"/>
      <c r="G142" s="91">
        <f t="shared" ref="G142:G150" si="16">E142*F142</f>
        <v>0</v>
      </c>
      <c r="H142" s="85"/>
      <c r="I142" s="81"/>
      <c r="J142" s="95">
        <f t="shared" ref="J142:J150" si="17">H142*I142</f>
        <v>0</v>
      </c>
    </row>
    <row r="143" spans="2:10" s="11" customFormat="1" ht="15">
      <c r="B143" s="15" t="s">
        <v>25</v>
      </c>
      <c r="C143" s="69" t="s">
        <v>130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106</v>
      </c>
      <c r="C144" s="69" t="s">
        <v>80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88</v>
      </c>
      <c r="C145" s="69" t="s">
        <v>82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89</v>
      </c>
      <c r="C146" s="69" t="s">
        <v>81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90</v>
      </c>
      <c r="C147" s="69" t="s">
        <v>127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91</v>
      </c>
      <c r="C148" s="69" t="s">
        <v>126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92</v>
      </c>
      <c r="C149" s="69" t="s">
        <v>83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7" customFormat="1" ht="15">
      <c r="B150" s="15" t="s">
        <v>93</v>
      </c>
      <c r="C150" s="69" t="s">
        <v>140</v>
      </c>
      <c r="D150" s="14" t="s">
        <v>108</v>
      </c>
      <c r="E150" s="109"/>
      <c r="F150" s="81"/>
      <c r="G150" s="91">
        <f t="shared" si="16"/>
        <v>0</v>
      </c>
      <c r="H150" s="85"/>
      <c r="I150" s="81"/>
      <c r="J150" s="95">
        <f t="shared" si="17"/>
        <v>0</v>
      </c>
    </row>
    <row r="151" spans="2:10" s="11" customFormat="1" ht="15">
      <c r="B151" s="15"/>
      <c r="C151" s="74"/>
      <c r="D151" s="14"/>
      <c r="E151" s="109"/>
      <c r="F151" s="81"/>
      <c r="G151" s="91"/>
      <c r="H151" s="85"/>
      <c r="I151" s="81"/>
      <c r="J151" s="95"/>
    </row>
    <row r="152" spans="2:10" s="11" customFormat="1" ht="15.75">
      <c r="B152" s="61">
        <v>3</v>
      </c>
      <c r="C152" s="72" t="s">
        <v>96</v>
      </c>
      <c r="D152" s="62"/>
      <c r="E152" s="111"/>
      <c r="F152" s="79"/>
      <c r="G152" s="90"/>
      <c r="H152" s="83"/>
      <c r="I152" s="79"/>
      <c r="J152" s="97"/>
    </row>
    <row r="153" spans="2:10" s="11" customFormat="1" ht="15.75">
      <c r="B153" s="32" t="s">
        <v>10</v>
      </c>
      <c r="C153" s="73" t="s">
        <v>97</v>
      </c>
      <c r="D153" s="14"/>
      <c r="E153" s="109"/>
      <c r="F153" s="81"/>
      <c r="G153" s="91"/>
      <c r="H153" s="85"/>
      <c r="I153" s="81"/>
      <c r="J153" s="95"/>
    </row>
    <row r="154" spans="2:10" s="12" customFormat="1" ht="15.75">
      <c r="B154" s="15" t="s">
        <v>26</v>
      </c>
      <c r="C154" s="69" t="s">
        <v>84</v>
      </c>
      <c r="D154" s="14" t="s">
        <v>108</v>
      </c>
      <c r="E154" s="109"/>
      <c r="F154" s="81"/>
      <c r="G154" s="91">
        <f t="shared" ref="G154:G158" si="18">E154*F154</f>
        <v>0</v>
      </c>
      <c r="H154" s="85"/>
      <c r="I154" s="81"/>
      <c r="J154" s="95">
        <f t="shared" ref="J154:J158" si="19">H154*I154</f>
        <v>0</v>
      </c>
    </row>
    <row r="155" spans="2:10" s="11" customFormat="1" ht="15">
      <c r="B155" s="15" t="s">
        <v>27</v>
      </c>
      <c r="C155" s="69" t="s">
        <v>85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98</v>
      </c>
      <c r="C156" s="69" t="s">
        <v>86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99</v>
      </c>
      <c r="C157" s="69" t="s">
        <v>210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 t="s">
        <v>209</v>
      </c>
      <c r="C158" s="69" t="s">
        <v>232</v>
      </c>
      <c r="D158" s="14" t="s">
        <v>108</v>
      </c>
      <c r="E158" s="109"/>
      <c r="F158" s="81"/>
      <c r="G158" s="91">
        <f t="shared" si="18"/>
        <v>0</v>
      </c>
      <c r="H158" s="85"/>
      <c r="I158" s="81"/>
      <c r="J158" s="95">
        <f t="shared" si="19"/>
        <v>0</v>
      </c>
    </row>
    <row r="159" spans="2:10" s="11" customFormat="1" ht="15">
      <c r="B159" s="15"/>
      <c r="C159" s="75"/>
      <c r="D159" s="14"/>
      <c r="E159" s="109"/>
      <c r="F159" s="81"/>
      <c r="G159" s="91"/>
      <c r="H159" s="85"/>
      <c r="I159" s="81"/>
      <c r="J159" s="95"/>
    </row>
    <row r="160" spans="2:10" s="11" customFormat="1" ht="15.75">
      <c r="B160" s="61">
        <v>4</v>
      </c>
      <c r="C160" s="76" t="s">
        <v>28</v>
      </c>
      <c r="D160" s="62"/>
      <c r="E160" s="111"/>
      <c r="F160" s="79"/>
      <c r="G160" s="90"/>
      <c r="H160" s="83"/>
      <c r="I160" s="79"/>
      <c r="J160" s="97"/>
    </row>
    <row r="161" spans="2:10" s="11" customFormat="1" ht="15">
      <c r="B161" s="15" t="s">
        <v>11</v>
      </c>
      <c r="C161" s="69" t="s">
        <v>100</v>
      </c>
      <c r="D161" s="14" t="s">
        <v>108</v>
      </c>
      <c r="E161" s="109"/>
      <c r="F161" s="81"/>
      <c r="G161" s="91">
        <f t="shared" ref="G161:G164" si="20">E161*F161</f>
        <v>0</v>
      </c>
      <c r="H161" s="85"/>
      <c r="I161" s="81"/>
      <c r="J161" s="95">
        <f t="shared" ref="J161:J164" si="21">H161*I161</f>
        <v>0</v>
      </c>
    </row>
    <row r="162" spans="2:10" s="11" customFormat="1" ht="15">
      <c r="B162" s="15" t="s">
        <v>12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101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119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",C131)</f>
        <v>TOTAL PRECIO ESTACIÓN PEDRERO</v>
      </c>
      <c r="D171" s="222"/>
      <c r="E171" s="223"/>
      <c r="F171" s="223"/>
      <c r="G171" s="115">
        <f>SUM(G134:G170)</f>
        <v>0</v>
      </c>
      <c r="H171" s="222"/>
      <c r="I171" s="223"/>
      <c r="J171" s="116">
        <f>SUM(J134:J170)</f>
        <v>0</v>
      </c>
    </row>
    <row r="172" spans="2:10" ht="15">
      <c r="B172" s="17"/>
      <c r="C172" s="48"/>
      <c r="D172" s="17"/>
      <c r="E172" s="11"/>
      <c r="F172" s="11"/>
      <c r="G172" s="11"/>
    </row>
    <row r="173" spans="2:10" ht="15.75" customHeight="1">
      <c r="B173" s="230" t="s">
        <v>3</v>
      </c>
      <c r="C173" s="230"/>
      <c r="D173" s="235"/>
      <c r="E173" s="235"/>
      <c r="F173" s="225"/>
      <c r="G173" s="225"/>
    </row>
    <row r="174" spans="2:10" ht="15.75">
      <c r="B174" s="230" t="s">
        <v>4</v>
      </c>
      <c r="C174" s="230"/>
      <c r="D174" s="230"/>
      <c r="E174" s="230"/>
      <c r="F174" s="225"/>
      <c r="G174" s="225"/>
    </row>
    <row r="175" spans="2:10" ht="15.75" customHeight="1">
      <c r="B175" s="230" t="s">
        <v>5</v>
      </c>
      <c r="C175" s="230"/>
      <c r="D175" s="231"/>
      <c r="E175" s="231"/>
      <c r="F175" s="226"/>
      <c r="G175" s="226"/>
    </row>
    <row r="176" spans="2:10">
      <c r="C176" s="38"/>
      <c r="D176" s="20"/>
    </row>
    <row r="177" spans="2:10" ht="18">
      <c r="B177" s="236"/>
      <c r="C177" s="236"/>
      <c r="D177" s="41"/>
      <c r="E177" s="237"/>
      <c r="F177" s="237"/>
      <c r="G177" s="10"/>
    </row>
    <row r="178" spans="2:10" ht="16.5" thickBot="1">
      <c r="B178" s="24"/>
      <c r="C178" s="66" t="s">
        <v>182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38" t="s">
        <v>1</v>
      </c>
      <c r="D179" s="240" t="s">
        <v>2</v>
      </c>
      <c r="E179" s="227" t="s">
        <v>113</v>
      </c>
      <c r="F179" s="228"/>
      <c r="G179" s="234"/>
      <c r="H179" s="227" t="s">
        <v>116</v>
      </c>
      <c r="I179" s="228"/>
      <c r="J179" s="229"/>
    </row>
    <row r="180" spans="2:10" s="12" customFormat="1" ht="32.25" thickBot="1">
      <c r="B180" s="56" t="s">
        <v>67</v>
      </c>
      <c r="C180" s="239"/>
      <c r="D180" s="241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SAN JOAQUÍN</v>
      </c>
      <c r="D218" s="222"/>
      <c r="E218" s="223"/>
      <c r="F218" s="223"/>
      <c r="G218" s="115">
        <f>SUM(G181:G217)</f>
        <v>0</v>
      </c>
      <c r="H218" s="222"/>
      <c r="I218" s="223"/>
      <c r="J218" s="116">
        <f>SUM(J181:J217)</f>
        <v>0</v>
      </c>
    </row>
    <row r="219" spans="2:10" ht="15">
      <c r="B219" s="17"/>
      <c r="C219" s="48"/>
      <c r="D219" s="17"/>
      <c r="E219" s="11"/>
      <c r="F219" s="11"/>
      <c r="G219" s="11"/>
    </row>
    <row r="220" spans="2:10" ht="15.75" customHeight="1">
      <c r="B220" s="230" t="s">
        <v>3</v>
      </c>
      <c r="C220" s="230"/>
      <c r="D220" s="235"/>
      <c r="E220" s="235"/>
      <c r="F220" s="225"/>
      <c r="G220" s="225"/>
    </row>
    <row r="221" spans="2:10" ht="15.75">
      <c r="B221" s="230" t="s">
        <v>4</v>
      </c>
      <c r="C221" s="230"/>
      <c r="D221" s="230"/>
      <c r="E221" s="230"/>
      <c r="F221" s="225"/>
      <c r="G221" s="225"/>
    </row>
    <row r="222" spans="2:10" ht="15.75" customHeight="1">
      <c r="B222" s="230" t="s">
        <v>5</v>
      </c>
      <c r="C222" s="230"/>
      <c r="D222" s="231"/>
      <c r="E222" s="231"/>
      <c r="F222" s="226"/>
      <c r="G222" s="226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183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38" t="s">
        <v>1</v>
      </c>
      <c r="D226" s="240" t="s">
        <v>2</v>
      </c>
      <c r="E226" s="227" t="s">
        <v>113</v>
      </c>
      <c r="F226" s="228"/>
      <c r="G226" s="234"/>
      <c r="H226" s="227" t="s">
        <v>116</v>
      </c>
      <c r="I226" s="228"/>
      <c r="J226" s="229"/>
    </row>
    <row r="227" spans="2:10" s="12" customFormat="1" ht="32.25" thickBot="1">
      <c r="B227" s="56" t="s">
        <v>68</v>
      </c>
      <c r="C227" s="239"/>
      <c r="D227" s="241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CAMINO AGRÍCOLA</v>
      </c>
      <c r="D265" s="222"/>
      <c r="E265" s="223"/>
      <c r="F265" s="223"/>
      <c r="G265" s="115">
        <f>SUM(G228:G264)</f>
        <v>0</v>
      </c>
      <c r="H265" s="222"/>
      <c r="I265" s="223"/>
      <c r="J265" s="116">
        <f>SUM(J228:J264)</f>
        <v>0</v>
      </c>
    </row>
    <row r="266" spans="2:10" ht="15">
      <c r="B266" s="17"/>
      <c r="C266" s="48"/>
      <c r="D266" s="17"/>
      <c r="E266" s="11"/>
      <c r="F266" s="11"/>
      <c r="G266" s="11"/>
    </row>
    <row r="267" spans="2:10" ht="15.75">
      <c r="B267" s="230" t="s">
        <v>3</v>
      </c>
      <c r="C267" s="230"/>
      <c r="D267" s="235"/>
      <c r="E267" s="235"/>
      <c r="F267" s="225"/>
      <c r="G267" s="225"/>
    </row>
    <row r="268" spans="2:10" ht="15.75">
      <c r="B268" s="230" t="s">
        <v>4</v>
      </c>
      <c r="C268" s="230"/>
      <c r="D268" s="230"/>
      <c r="E268" s="230"/>
      <c r="F268" s="225"/>
      <c r="G268" s="225"/>
    </row>
    <row r="269" spans="2:10" ht="15.75">
      <c r="B269" s="230" t="s">
        <v>5</v>
      </c>
      <c r="C269" s="230"/>
      <c r="D269" s="231"/>
      <c r="E269" s="231"/>
      <c r="F269" s="226"/>
      <c r="G269" s="226"/>
    </row>
    <row r="270" spans="2:10">
      <c r="C270" s="38"/>
      <c r="D270" s="20"/>
    </row>
    <row r="271" spans="2:10" ht="18">
      <c r="B271" s="236"/>
      <c r="C271" s="236"/>
      <c r="D271" s="41"/>
      <c r="E271" s="237"/>
      <c r="F271" s="237"/>
      <c r="G271" s="10"/>
    </row>
    <row r="272" spans="2:10" ht="16.5" thickBot="1">
      <c r="B272" s="24"/>
      <c r="C272" s="66" t="s">
        <v>184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38" t="s">
        <v>1</v>
      </c>
      <c r="D273" s="240" t="s">
        <v>2</v>
      </c>
      <c r="E273" s="227" t="s">
        <v>113</v>
      </c>
      <c r="F273" s="228"/>
      <c r="G273" s="234"/>
      <c r="H273" s="227" t="s">
        <v>116</v>
      </c>
      <c r="I273" s="228"/>
      <c r="J273" s="229"/>
    </row>
    <row r="274" spans="2:10" s="12" customFormat="1" ht="32.25" thickBot="1">
      <c r="B274" s="56" t="s">
        <v>69</v>
      </c>
      <c r="C274" s="239"/>
      <c r="D274" s="241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CARLOS VALDOVINOS</v>
      </c>
      <c r="D312" s="222"/>
      <c r="E312" s="223"/>
      <c r="F312" s="223"/>
      <c r="G312" s="115">
        <f>SUM(G275:G311)</f>
        <v>0</v>
      </c>
      <c r="H312" s="222"/>
      <c r="I312" s="223"/>
      <c r="J312" s="116">
        <f>SUM(J275:J311)</f>
        <v>0</v>
      </c>
    </row>
    <row r="313" spans="2:10" ht="15">
      <c r="B313" s="17"/>
      <c r="C313" s="48"/>
      <c r="D313" s="17"/>
      <c r="E313" s="11"/>
      <c r="F313" s="11"/>
      <c r="G313" s="11"/>
    </row>
    <row r="314" spans="2:10" ht="15.75">
      <c r="B314" s="230" t="s">
        <v>3</v>
      </c>
      <c r="C314" s="230"/>
      <c r="D314" s="235"/>
      <c r="E314" s="235"/>
      <c r="F314" s="225"/>
      <c r="G314" s="225"/>
    </row>
    <row r="315" spans="2:10" ht="15.75">
      <c r="B315" s="230" t="s">
        <v>4</v>
      </c>
      <c r="C315" s="230"/>
      <c r="D315" s="230"/>
      <c r="E315" s="230"/>
      <c r="F315" s="225"/>
      <c r="G315" s="225"/>
    </row>
    <row r="316" spans="2:10" ht="15.75">
      <c r="B316" s="230" t="s">
        <v>5</v>
      </c>
      <c r="C316" s="230"/>
      <c r="D316" s="231"/>
      <c r="E316" s="231"/>
      <c r="F316" s="226"/>
      <c r="G316" s="226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185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38" t="s">
        <v>1</v>
      </c>
      <c r="D320" s="240" t="s">
        <v>2</v>
      </c>
      <c r="E320" s="227" t="s">
        <v>113</v>
      </c>
      <c r="F320" s="228"/>
      <c r="G320" s="234"/>
      <c r="H320" s="227" t="s">
        <v>116</v>
      </c>
      <c r="I320" s="228"/>
      <c r="J320" s="229"/>
    </row>
    <row r="321" spans="2:10" s="12" customFormat="1" ht="32.25" thickBot="1">
      <c r="B321" s="56" t="s">
        <v>70</v>
      </c>
      <c r="C321" s="239"/>
      <c r="D321" s="241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>
      <c r="B326" s="15" t="s">
        <v>206</v>
      </c>
      <c r="C326" s="70" t="s">
        <v>118</v>
      </c>
      <c r="D326" s="14" t="s">
        <v>108</v>
      </c>
      <c r="E326" s="109"/>
      <c r="F326" s="80"/>
      <c r="G326" s="91">
        <f>E326*F326</f>
        <v>0</v>
      </c>
      <c r="H326" s="85"/>
      <c r="I326" s="80"/>
      <c r="J326" s="95">
        <f>H326*I326</f>
        <v>0</v>
      </c>
    </row>
    <row r="327" spans="2:10" s="12" customFormat="1" ht="15.75" customHeight="1">
      <c r="B327" s="32"/>
      <c r="C327" s="71"/>
      <c r="D327" s="14"/>
      <c r="E327" s="109"/>
      <c r="F327" s="81"/>
      <c r="G327" s="91"/>
      <c r="H327" s="85"/>
      <c r="I327" s="81"/>
      <c r="J327" s="95"/>
    </row>
    <row r="328" spans="2:10" s="12" customFormat="1" ht="15.75">
      <c r="B328" s="61">
        <v>2</v>
      </c>
      <c r="C328" s="72" t="s">
        <v>15</v>
      </c>
      <c r="D328" s="62"/>
      <c r="E328" s="111"/>
      <c r="F328" s="79"/>
      <c r="G328" s="90"/>
      <c r="H328" s="83"/>
      <c r="I328" s="79"/>
      <c r="J328" s="97"/>
    </row>
    <row r="329" spans="2:10" s="16" customFormat="1" ht="15.75">
      <c r="B329" s="32" t="s">
        <v>8</v>
      </c>
      <c r="C329" s="73" t="s">
        <v>87</v>
      </c>
      <c r="D329" s="14"/>
      <c r="E329" s="109"/>
      <c r="F329" s="81"/>
      <c r="G329" s="91"/>
      <c r="H329" s="85"/>
      <c r="I329" s="81"/>
      <c r="J329" s="95"/>
    </row>
    <row r="330" spans="2:10" s="11" customFormat="1" ht="15">
      <c r="B330" s="15" t="s">
        <v>24</v>
      </c>
      <c r="C330" s="69" t="s">
        <v>129</v>
      </c>
      <c r="D330" s="14" t="s">
        <v>108</v>
      </c>
      <c r="E330" s="109"/>
      <c r="F330" s="81"/>
      <c r="G330" s="91">
        <f t="shared" ref="G330:G338" si="48">E330*F330</f>
        <v>0</v>
      </c>
      <c r="H330" s="85"/>
      <c r="I330" s="81"/>
      <c r="J330" s="95">
        <f t="shared" ref="J330:J338" si="49">H330*I330</f>
        <v>0</v>
      </c>
    </row>
    <row r="331" spans="2:10" s="11" customFormat="1" ht="15">
      <c r="B331" s="15" t="s">
        <v>25</v>
      </c>
      <c r="C331" s="69" t="s">
        <v>130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106</v>
      </c>
      <c r="C332" s="69" t="s">
        <v>80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88</v>
      </c>
      <c r="C333" s="69" t="s">
        <v>82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89</v>
      </c>
      <c r="C334" s="69" t="s">
        <v>81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90</v>
      </c>
      <c r="C335" s="69" t="s">
        <v>127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91</v>
      </c>
      <c r="C336" s="69" t="s">
        <v>126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92</v>
      </c>
      <c r="C337" s="69" t="s">
        <v>83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7" customFormat="1" ht="15">
      <c r="B338" s="15" t="s">
        <v>93</v>
      </c>
      <c r="C338" s="69" t="s">
        <v>140</v>
      </c>
      <c r="D338" s="14" t="s">
        <v>108</v>
      </c>
      <c r="E338" s="109"/>
      <c r="F338" s="81"/>
      <c r="G338" s="91">
        <f t="shared" si="48"/>
        <v>0</v>
      </c>
      <c r="H338" s="85"/>
      <c r="I338" s="81"/>
      <c r="J338" s="95">
        <f t="shared" si="49"/>
        <v>0</v>
      </c>
    </row>
    <row r="339" spans="2:10" s="11" customFormat="1" ht="15">
      <c r="B339" s="15"/>
      <c r="C339" s="74"/>
      <c r="D339" s="14"/>
      <c r="E339" s="109"/>
      <c r="F339" s="81"/>
      <c r="G339" s="91"/>
      <c r="H339" s="85"/>
      <c r="I339" s="81"/>
      <c r="J339" s="95"/>
    </row>
    <row r="340" spans="2:10" s="11" customFormat="1" ht="15.75">
      <c r="B340" s="61">
        <v>3</v>
      </c>
      <c r="C340" s="72" t="s">
        <v>96</v>
      </c>
      <c r="D340" s="62"/>
      <c r="E340" s="111"/>
      <c r="F340" s="79"/>
      <c r="G340" s="90"/>
      <c r="H340" s="83"/>
      <c r="I340" s="79"/>
      <c r="J340" s="97"/>
    </row>
    <row r="341" spans="2:10" s="11" customFormat="1" ht="15.75">
      <c r="B341" s="32" t="s">
        <v>10</v>
      </c>
      <c r="C341" s="73" t="s">
        <v>97</v>
      </c>
      <c r="D341" s="14"/>
      <c r="E341" s="109"/>
      <c r="F341" s="81"/>
      <c r="G341" s="91"/>
      <c r="H341" s="85"/>
      <c r="I341" s="81"/>
      <c r="J341" s="95"/>
    </row>
    <row r="342" spans="2:10" s="12" customFormat="1" ht="15.75">
      <c r="B342" s="15" t="s">
        <v>26</v>
      </c>
      <c r="C342" s="69" t="s">
        <v>84</v>
      </c>
      <c r="D342" s="14" t="s">
        <v>108</v>
      </c>
      <c r="E342" s="109"/>
      <c r="F342" s="81"/>
      <c r="G342" s="91">
        <f t="shared" ref="G342:G346" si="50">E342*F342</f>
        <v>0</v>
      </c>
      <c r="H342" s="85"/>
      <c r="I342" s="81"/>
      <c r="J342" s="95">
        <f t="shared" ref="J342:J346" si="51">H342*I342</f>
        <v>0</v>
      </c>
    </row>
    <row r="343" spans="2:10" s="11" customFormat="1" ht="15">
      <c r="B343" s="15" t="s">
        <v>27</v>
      </c>
      <c r="C343" s="69" t="s">
        <v>85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98</v>
      </c>
      <c r="C344" s="69" t="s">
        <v>86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99</v>
      </c>
      <c r="C345" s="69" t="s">
        <v>210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 t="s">
        <v>209</v>
      </c>
      <c r="C346" s="69" t="s">
        <v>232</v>
      </c>
      <c r="D346" s="14" t="s">
        <v>108</v>
      </c>
      <c r="E346" s="109"/>
      <c r="F346" s="81"/>
      <c r="G346" s="91">
        <f t="shared" si="50"/>
        <v>0</v>
      </c>
      <c r="H346" s="85"/>
      <c r="I346" s="81"/>
      <c r="J346" s="95">
        <f t="shared" si="51"/>
        <v>0</v>
      </c>
    </row>
    <row r="347" spans="2:10" s="11" customFormat="1" ht="15">
      <c r="B347" s="15"/>
      <c r="C347" s="75"/>
      <c r="D347" s="14"/>
      <c r="E347" s="109"/>
      <c r="F347" s="81"/>
      <c r="G347" s="91"/>
      <c r="H347" s="85"/>
      <c r="I347" s="81"/>
      <c r="J347" s="95"/>
    </row>
    <row r="348" spans="2:10" s="11" customFormat="1" ht="15.75">
      <c r="B348" s="61">
        <v>4</v>
      </c>
      <c r="C348" s="76" t="s">
        <v>28</v>
      </c>
      <c r="D348" s="62"/>
      <c r="E348" s="111"/>
      <c r="F348" s="79"/>
      <c r="G348" s="90"/>
      <c r="H348" s="83"/>
      <c r="I348" s="79"/>
      <c r="J348" s="97"/>
    </row>
    <row r="349" spans="2:10" s="11" customFormat="1" ht="15">
      <c r="B349" s="15" t="s">
        <v>11</v>
      </c>
      <c r="C349" s="69" t="s">
        <v>100</v>
      </c>
      <c r="D349" s="14" t="s">
        <v>108</v>
      </c>
      <c r="E349" s="109"/>
      <c r="F349" s="81"/>
      <c r="G349" s="91">
        <f t="shared" ref="G349:G352" si="52">E349*F349</f>
        <v>0</v>
      </c>
      <c r="H349" s="85"/>
      <c r="I349" s="81"/>
      <c r="J349" s="95">
        <f t="shared" ref="J349:J352" si="53">H349*I349</f>
        <v>0</v>
      </c>
    </row>
    <row r="350" spans="2:10" s="11" customFormat="1" ht="15">
      <c r="B350" s="15" t="s">
        <v>12</v>
      </c>
      <c r="C350" s="69" t="s">
        <v>102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 t="s">
        <v>101</v>
      </c>
      <c r="C351" s="69" t="s">
        <v>103</v>
      </c>
      <c r="D351" s="14" t="s">
        <v>108</v>
      </c>
      <c r="E351" s="109"/>
      <c r="F351" s="81"/>
      <c r="G351" s="91">
        <f t="shared" si="52"/>
        <v>0</v>
      </c>
      <c r="H351" s="85"/>
      <c r="I351" s="81"/>
      <c r="J351" s="95">
        <f t="shared" si="53"/>
        <v>0</v>
      </c>
    </row>
    <row r="352" spans="2:10" s="11" customFormat="1" ht="15">
      <c r="B352" s="15" t="s">
        <v>119</v>
      </c>
      <c r="C352" s="69" t="s">
        <v>120</v>
      </c>
      <c r="D352" s="14" t="s">
        <v>108</v>
      </c>
      <c r="E352" s="109"/>
      <c r="F352" s="81"/>
      <c r="G352" s="91">
        <f t="shared" si="52"/>
        <v>0</v>
      </c>
      <c r="H352" s="85"/>
      <c r="I352" s="81"/>
      <c r="J352" s="95">
        <f t="shared" si="53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54">E355*F355</f>
        <v>0</v>
      </c>
      <c r="H355" s="85"/>
      <c r="I355" s="81"/>
      <c r="J355" s="95">
        <f t="shared" ref="J355:J357" si="55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54"/>
        <v>0</v>
      </c>
      <c r="H356" s="85"/>
      <c r="I356" s="81"/>
      <c r="J356" s="95">
        <f t="shared" si="55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54"/>
        <v>0</v>
      </c>
      <c r="H357" s="85"/>
      <c r="I357" s="81"/>
      <c r="J357" s="95">
        <f t="shared" si="55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s="18" customFormat="1" ht="16.5" thickBot="1">
      <c r="B359" s="19"/>
      <c r="C359" s="50" t="str">
        <f>CONCATENATE("TOTAL PRECIO ",C319)</f>
        <v>TOTAL PRECIO ESTACIÓN RODRIGO DE ARAYA</v>
      </c>
      <c r="D359" s="222"/>
      <c r="E359" s="223"/>
      <c r="F359" s="223"/>
      <c r="G359" s="115">
        <f>SUM(G322:G358)</f>
        <v>0</v>
      </c>
      <c r="H359" s="222"/>
      <c r="I359" s="223"/>
      <c r="J359" s="116">
        <f>SUM(J322:J358)</f>
        <v>0</v>
      </c>
    </row>
    <row r="360" spans="2:10" ht="15">
      <c r="B360" s="17"/>
      <c r="C360" s="48"/>
      <c r="D360" s="17"/>
      <c r="E360" s="11"/>
      <c r="F360" s="11"/>
      <c r="G360" s="11"/>
    </row>
    <row r="361" spans="2:10" ht="15.75">
      <c r="B361" s="230" t="s">
        <v>3</v>
      </c>
      <c r="C361" s="230"/>
      <c r="D361" s="235"/>
      <c r="E361" s="235"/>
      <c r="F361" s="225"/>
      <c r="G361" s="225"/>
    </row>
    <row r="362" spans="2:10" ht="15.75">
      <c r="B362" s="230" t="s">
        <v>4</v>
      </c>
      <c r="C362" s="230"/>
      <c r="D362" s="230"/>
      <c r="E362" s="230"/>
      <c r="F362" s="225"/>
      <c r="G362" s="225"/>
    </row>
    <row r="363" spans="2:10" ht="15.75">
      <c r="B363" s="230" t="s">
        <v>5</v>
      </c>
      <c r="C363" s="230"/>
      <c r="D363" s="231"/>
      <c r="E363" s="231"/>
      <c r="F363" s="226"/>
      <c r="G363" s="226"/>
    </row>
    <row r="364" spans="2:10">
      <c r="C364" s="38"/>
      <c r="D364" s="20"/>
    </row>
    <row r="365" spans="2:10" ht="18">
      <c r="B365" s="236"/>
      <c r="C365" s="236"/>
      <c r="D365" s="41"/>
      <c r="E365" s="237"/>
      <c r="F365" s="237"/>
      <c r="G365" s="10"/>
    </row>
    <row r="366" spans="2:10" ht="16.5" thickBot="1">
      <c r="B366" s="24"/>
      <c r="C366" s="66" t="s">
        <v>186</v>
      </c>
      <c r="D366" s="43"/>
      <c r="E366" s="24"/>
      <c r="F366" s="25"/>
      <c r="G366" s="25"/>
    </row>
    <row r="367" spans="2:10" s="12" customFormat="1" ht="21.75" customHeight="1" thickBot="1">
      <c r="B367" s="55" t="s">
        <v>0</v>
      </c>
      <c r="C367" s="238" t="s">
        <v>1</v>
      </c>
      <c r="D367" s="240" t="s">
        <v>2</v>
      </c>
      <c r="E367" s="227" t="s">
        <v>113</v>
      </c>
      <c r="F367" s="228"/>
      <c r="G367" s="234"/>
      <c r="H367" s="227" t="s">
        <v>116</v>
      </c>
      <c r="I367" s="228"/>
      <c r="J367" s="229"/>
    </row>
    <row r="368" spans="2:10" s="12" customFormat="1" ht="32.25" thickBot="1">
      <c r="B368" s="56" t="s">
        <v>71</v>
      </c>
      <c r="C368" s="239"/>
      <c r="D368" s="241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>
      <c r="B373" s="15" t="s">
        <v>206</v>
      </c>
      <c r="C373" s="70" t="s">
        <v>118</v>
      </c>
      <c r="D373" s="14" t="s">
        <v>108</v>
      </c>
      <c r="E373" s="109"/>
      <c r="F373" s="80"/>
      <c r="G373" s="91">
        <f>E373*F373</f>
        <v>0</v>
      </c>
      <c r="H373" s="85"/>
      <c r="I373" s="80"/>
      <c r="J373" s="95">
        <f>H373*I373</f>
        <v>0</v>
      </c>
    </row>
    <row r="374" spans="2:10" s="12" customFormat="1" ht="15.75" customHeight="1">
      <c r="B374" s="32"/>
      <c r="C374" s="71"/>
      <c r="D374" s="14"/>
      <c r="E374" s="109"/>
      <c r="F374" s="81"/>
      <c r="G374" s="91"/>
      <c r="H374" s="85"/>
      <c r="I374" s="81"/>
      <c r="J374" s="95"/>
    </row>
    <row r="375" spans="2:10" s="12" customFormat="1" ht="15.75">
      <c r="B375" s="61">
        <v>2</v>
      </c>
      <c r="C375" s="72" t="s">
        <v>15</v>
      </c>
      <c r="D375" s="62"/>
      <c r="E375" s="111"/>
      <c r="F375" s="79"/>
      <c r="G375" s="90"/>
      <c r="H375" s="83"/>
      <c r="I375" s="79"/>
      <c r="J375" s="97"/>
    </row>
    <row r="376" spans="2:10" s="16" customFormat="1" ht="15.75">
      <c r="B376" s="32" t="s">
        <v>8</v>
      </c>
      <c r="C376" s="73" t="s">
        <v>87</v>
      </c>
      <c r="D376" s="14"/>
      <c r="E376" s="109"/>
      <c r="F376" s="81"/>
      <c r="G376" s="91"/>
      <c r="H376" s="85"/>
      <c r="I376" s="81"/>
      <c r="J376" s="95"/>
    </row>
    <row r="377" spans="2:10" s="11" customFormat="1" ht="15">
      <c r="B377" s="15" t="s">
        <v>24</v>
      </c>
      <c r="C377" s="69" t="s">
        <v>129</v>
      </c>
      <c r="D377" s="14" t="s">
        <v>108</v>
      </c>
      <c r="E377" s="109"/>
      <c r="F377" s="81"/>
      <c r="G377" s="91">
        <f t="shared" ref="G377:G385" si="56">E377*F377</f>
        <v>0</v>
      </c>
      <c r="H377" s="85"/>
      <c r="I377" s="81"/>
      <c r="J377" s="95">
        <f t="shared" ref="J377:J385" si="57">H377*I377</f>
        <v>0</v>
      </c>
    </row>
    <row r="378" spans="2:10" s="11" customFormat="1" ht="15">
      <c r="B378" s="15" t="s">
        <v>25</v>
      </c>
      <c r="C378" s="69" t="s">
        <v>130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106</v>
      </c>
      <c r="C379" s="69" t="s">
        <v>80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88</v>
      </c>
      <c r="C380" s="69" t="s">
        <v>82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89</v>
      </c>
      <c r="C381" s="69" t="s">
        <v>81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90</v>
      </c>
      <c r="C382" s="69" t="s">
        <v>127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7" customFormat="1" ht="15">
      <c r="B383" s="15" t="s">
        <v>91</v>
      </c>
      <c r="C383" s="69" t="s">
        <v>126</v>
      </c>
      <c r="D383" s="14" t="s">
        <v>108</v>
      </c>
      <c r="E383" s="109"/>
      <c r="F383" s="81"/>
      <c r="G383" s="91">
        <f t="shared" si="56"/>
        <v>0</v>
      </c>
      <c r="H383" s="85"/>
      <c r="I383" s="81"/>
      <c r="J383" s="95">
        <f t="shared" si="57"/>
        <v>0</v>
      </c>
    </row>
    <row r="384" spans="2:10" s="17" customFormat="1" ht="15">
      <c r="B384" s="15" t="s">
        <v>92</v>
      </c>
      <c r="C384" s="69" t="s">
        <v>83</v>
      </c>
      <c r="D384" s="14" t="s">
        <v>108</v>
      </c>
      <c r="E384" s="109"/>
      <c r="F384" s="81"/>
      <c r="G384" s="91">
        <f t="shared" si="56"/>
        <v>0</v>
      </c>
      <c r="H384" s="85"/>
      <c r="I384" s="81"/>
      <c r="J384" s="95">
        <f t="shared" si="57"/>
        <v>0</v>
      </c>
    </row>
    <row r="385" spans="2:10" s="17" customFormat="1" ht="15">
      <c r="B385" s="15" t="s">
        <v>93</v>
      </c>
      <c r="C385" s="69" t="s">
        <v>140</v>
      </c>
      <c r="D385" s="14" t="s">
        <v>108</v>
      </c>
      <c r="E385" s="109"/>
      <c r="F385" s="81"/>
      <c r="G385" s="91">
        <f t="shared" si="56"/>
        <v>0</v>
      </c>
      <c r="H385" s="85"/>
      <c r="I385" s="81"/>
      <c r="J385" s="95">
        <f t="shared" si="57"/>
        <v>0</v>
      </c>
    </row>
    <row r="386" spans="2:10" s="11" customFormat="1" ht="15">
      <c r="B386" s="15"/>
      <c r="C386" s="74"/>
      <c r="D386" s="14"/>
      <c r="E386" s="109"/>
      <c r="F386" s="81"/>
      <c r="G386" s="91"/>
      <c r="H386" s="85"/>
      <c r="I386" s="81"/>
      <c r="J386" s="95"/>
    </row>
    <row r="387" spans="2:10" s="11" customFormat="1" ht="15.75">
      <c r="B387" s="61">
        <v>3</v>
      </c>
      <c r="C387" s="72" t="s">
        <v>96</v>
      </c>
      <c r="D387" s="62"/>
      <c r="E387" s="111"/>
      <c r="F387" s="79"/>
      <c r="G387" s="90"/>
      <c r="H387" s="83"/>
      <c r="I387" s="79"/>
      <c r="J387" s="97"/>
    </row>
    <row r="388" spans="2:10" s="11" customFormat="1" ht="15.75">
      <c r="B388" s="32" t="s">
        <v>10</v>
      </c>
      <c r="C388" s="73" t="s">
        <v>97</v>
      </c>
      <c r="D388" s="14"/>
      <c r="E388" s="109"/>
      <c r="F388" s="81"/>
      <c r="G388" s="91"/>
      <c r="H388" s="85"/>
      <c r="I388" s="81"/>
      <c r="J388" s="95"/>
    </row>
    <row r="389" spans="2:10" s="12" customFormat="1" ht="15.75">
      <c r="B389" s="15" t="s">
        <v>26</v>
      </c>
      <c r="C389" s="69" t="s">
        <v>84</v>
      </c>
      <c r="D389" s="14" t="s">
        <v>108</v>
      </c>
      <c r="E389" s="109"/>
      <c r="F389" s="81"/>
      <c r="G389" s="91">
        <f t="shared" ref="G389:G393" si="58">E389*F389</f>
        <v>0</v>
      </c>
      <c r="H389" s="85"/>
      <c r="I389" s="81"/>
      <c r="J389" s="95">
        <f t="shared" ref="J389:J393" si="59">H389*I389</f>
        <v>0</v>
      </c>
    </row>
    <row r="390" spans="2:10" s="11" customFormat="1" ht="15">
      <c r="B390" s="15" t="s">
        <v>27</v>
      </c>
      <c r="C390" s="69" t="s">
        <v>85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 t="s">
        <v>98</v>
      </c>
      <c r="C391" s="69" t="s">
        <v>86</v>
      </c>
      <c r="D391" s="14" t="s">
        <v>108</v>
      </c>
      <c r="E391" s="109"/>
      <c r="F391" s="81"/>
      <c r="G391" s="91">
        <f t="shared" si="58"/>
        <v>0</v>
      </c>
      <c r="H391" s="85"/>
      <c r="I391" s="81"/>
      <c r="J391" s="95">
        <f t="shared" si="59"/>
        <v>0</v>
      </c>
    </row>
    <row r="392" spans="2:10" s="11" customFormat="1" ht="15">
      <c r="B392" s="15" t="s">
        <v>99</v>
      </c>
      <c r="C392" s="69" t="s">
        <v>210</v>
      </c>
      <c r="D392" s="14" t="s">
        <v>108</v>
      </c>
      <c r="E392" s="109"/>
      <c r="F392" s="81"/>
      <c r="G392" s="91">
        <f t="shared" si="58"/>
        <v>0</v>
      </c>
      <c r="H392" s="85"/>
      <c r="I392" s="81"/>
      <c r="J392" s="95">
        <f t="shared" si="59"/>
        <v>0</v>
      </c>
    </row>
    <row r="393" spans="2:10" s="11" customFormat="1" ht="15">
      <c r="B393" s="15" t="s">
        <v>209</v>
      </c>
      <c r="C393" s="69" t="s">
        <v>232</v>
      </c>
      <c r="D393" s="14" t="s">
        <v>108</v>
      </c>
      <c r="E393" s="109"/>
      <c r="F393" s="81"/>
      <c r="G393" s="91">
        <f t="shared" si="58"/>
        <v>0</v>
      </c>
      <c r="H393" s="85"/>
      <c r="I393" s="81"/>
      <c r="J393" s="95">
        <f t="shared" si="59"/>
        <v>0</v>
      </c>
    </row>
    <row r="394" spans="2:10" s="11" customFormat="1" ht="15">
      <c r="B394" s="15"/>
      <c r="C394" s="75"/>
      <c r="D394" s="14"/>
      <c r="E394" s="109"/>
      <c r="F394" s="81"/>
      <c r="G394" s="91"/>
      <c r="H394" s="85"/>
      <c r="I394" s="81"/>
      <c r="J394" s="95"/>
    </row>
    <row r="395" spans="2:10" s="11" customFormat="1" ht="15.75">
      <c r="B395" s="61">
        <v>4</v>
      </c>
      <c r="C395" s="76" t="s">
        <v>28</v>
      </c>
      <c r="D395" s="62"/>
      <c r="E395" s="111"/>
      <c r="F395" s="79"/>
      <c r="G395" s="90"/>
      <c r="H395" s="83"/>
      <c r="I395" s="79"/>
      <c r="J395" s="97"/>
    </row>
    <row r="396" spans="2:10" s="11" customFormat="1" ht="15">
      <c r="B396" s="15" t="s">
        <v>11</v>
      </c>
      <c r="C396" s="69" t="s">
        <v>100</v>
      </c>
      <c r="D396" s="14" t="s">
        <v>108</v>
      </c>
      <c r="E396" s="109"/>
      <c r="F396" s="81"/>
      <c r="G396" s="91">
        <f t="shared" ref="G396:G399" si="60">E396*F396</f>
        <v>0</v>
      </c>
      <c r="H396" s="85"/>
      <c r="I396" s="81"/>
      <c r="J396" s="95">
        <f t="shared" ref="J396:J399" si="61">H396*I396</f>
        <v>0</v>
      </c>
    </row>
    <row r="397" spans="2:10" s="11" customFormat="1" ht="15">
      <c r="B397" s="15" t="s">
        <v>12</v>
      </c>
      <c r="C397" s="69" t="s">
        <v>102</v>
      </c>
      <c r="D397" s="14" t="s">
        <v>108</v>
      </c>
      <c r="E397" s="109"/>
      <c r="F397" s="81"/>
      <c r="G397" s="91">
        <f t="shared" si="60"/>
        <v>0</v>
      </c>
      <c r="H397" s="85"/>
      <c r="I397" s="81"/>
      <c r="J397" s="95">
        <f t="shared" si="61"/>
        <v>0</v>
      </c>
    </row>
    <row r="398" spans="2:10" s="11" customFormat="1" ht="15">
      <c r="B398" s="15" t="s">
        <v>101</v>
      </c>
      <c r="C398" s="69" t="s">
        <v>103</v>
      </c>
      <c r="D398" s="14" t="s">
        <v>108</v>
      </c>
      <c r="E398" s="109"/>
      <c r="F398" s="81"/>
      <c r="G398" s="91">
        <f t="shared" si="60"/>
        <v>0</v>
      </c>
      <c r="H398" s="85"/>
      <c r="I398" s="81"/>
      <c r="J398" s="95">
        <f t="shared" si="61"/>
        <v>0</v>
      </c>
    </row>
    <row r="399" spans="2:10" s="11" customFormat="1" ht="15">
      <c r="B399" s="15" t="s">
        <v>119</v>
      </c>
      <c r="C399" s="69" t="s">
        <v>120</v>
      </c>
      <c r="D399" s="14" t="s">
        <v>108</v>
      </c>
      <c r="E399" s="109"/>
      <c r="F399" s="81"/>
      <c r="G399" s="91">
        <f t="shared" si="60"/>
        <v>0</v>
      </c>
      <c r="H399" s="85"/>
      <c r="I399" s="81"/>
      <c r="J399" s="95">
        <f t="shared" si="61"/>
        <v>0</v>
      </c>
    </row>
    <row r="400" spans="2:10" s="11" customFormat="1" ht="15">
      <c r="B400" s="15"/>
      <c r="C400" s="69"/>
      <c r="D400" s="14"/>
      <c r="E400" s="109"/>
      <c r="F400" s="81"/>
      <c r="G400" s="91"/>
      <c r="H400" s="85"/>
      <c r="I400" s="81"/>
      <c r="J400" s="95"/>
    </row>
    <row r="401" spans="2:10" s="11" customFormat="1" ht="15.75">
      <c r="B401" s="61">
        <v>5</v>
      </c>
      <c r="C401" s="72" t="s">
        <v>29</v>
      </c>
      <c r="D401" s="62"/>
      <c r="E401" s="111"/>
      <c r="F401" s="79"/>
      <c r="G401" s="90"/>
      <c r="H401" s="83"/>
      <c r="I401" s="79"/>
      <c r="J401" s="97"/>
    </row>
    <row r="402" spans="2:10" s="11" customFormat="1" ht="15">
      <c r="B402" s="15" t="s">
        <v>14</v>
      </c>
      <c r="C402" s="69" t="s">
        <v>13</v>
      </c>
      <c r="D402" s="14" t="s">
        <v>108</v>
      </c>
      <c r="E402" s="109"/>
      <c r="F402" s="81"/>
      <c r="G402" s="91">
        <f t="shared" ref="G402:G404" si="62">E402*F402</f>
        <v>0</v>
      </c>
      <c r="H402" s="85"/>
      <c r="I402" s="81"/>
      <c r="J402" s="95">
        <f t="shared" ref="J402:J404" si="63">H402*I402</f>
        <v>0</v>
      </c>
    </row>
    <row r="403" spans="2:10" s="11" customFormat="1" ht="15">
      <c r="B403" s="15" t="s">
        <v>30</v>
      </c>
      <c r="C403" s="69" t="s">
        <v>194</v>
      </c>
      <c r="D403" s="14" t="s">
        <v>108</v>
      </c>
      <c r="E403" s="109"/>
      <c r="F403" s="81"/>
      <c r="G403" s="91">
        <f t="shared" si="62"/>
        <v>0</v>
      </c>
      <c r="H403" s="85"/>
      <c r="I403" s="81"/>
      <c r="J403" s="95">
        <f t="shared" si="63"/>
        <v>0</v>
      </c>
    </row>
    <row r="404" spans="2:10" s="11" customFormat="1" ht="15">
      <c r="B404" s="15" t="s">
        <v>95</v>
      </c>
      <c r="C404" s="69" t="s">
        <v>195</v>
      </c>
      <c r="D404" s="14" t="s">
        <v>108</v>
      </c>
      <c r="E404" s="109"/>
      <c r="F404" s="81"/>
      <c r="G404" s="91">
        <f t="shared" si="62"/>
        <v>0</v>
      </c>
      <c r="H404" s="85"/>
      <c r="I404" s="81"/>
      <c r="J404" s="95">
        <f t="shared" si="63"/>
        <v>0</v>
      </c>
    </row>
    <row r="405" spans="2:10" s="11" customFormat="1" ht="15.75" thickBot="1">
      <c r="B405" s="49"/>
      <c r="C405" s="78"/>
      <c r="D405" s="114"/>
      <c r="E405" s="112"/>
      <c r="F405" s="89"/>
      <c r="G405" s="93"/>
      <c r="H405" s="88"/>
      <c r="I405" s="89"/>
      <c r="J405" s="98"/>
    </row>
    <row r="406" spans="2:10" s="18" customFormat="1" ht="16.5" thickBot="1">
      <c r="B406" s="19"/>
      <c r="C406" s="50" t="str">
        <f>CONCATENATE("TOTAL PRECIO ",C366)</f>
        <v>TOTAL PRECIO ESTACIÓN ÑUBLE</v>
      </c>
      <c r="D406" s="222"/>
      <c r="E406" s="223"/>
      <c r="F406" s="223"/>
      <c r="G406" s="115">
        <f>SUM(G369:G405)</f>
        <v>0</v>
      </c>
      <c r="H406" s="222"/>
      <c r="I406" s="223"/>
      <c r="J406" s="116">
        <f>SUM(J369:J405)</f>
        <v>0</v>
      </c>
    </row>
    <row r="407" spans="2:10" ht="15">
      <c r="B407" s="17"/>
      <c r="C407" s="48"/>
      <c r="D407" s="17"/>
      <c r="E407" s="11"/>
      <c r="F407" s="11"/>
      <c r="G407" s="11"/>
    </row>
    <row r="408" spans="2:10" ht="15.75">
      <c r="B408" s="230" t="s">
        <v>3</v>
      </c>
      <c r="C408" s="230"/>
      <c r="D408" s="235"/>
      <c r="E408" s="235"/>
      <c r="F408" s="225"/>
      <c r="G408" s="225"/>
    </row>
    <row r="409" spans="2:10" ht="15.75">
      <c r="B409" s="230" t="s">
        <v>4</v>
      </c>
      <c r="C409" s="230"/>
      <c r="D409" s="230"/>
      <c r="E409" s="230"/>
      <c r="F409" s="225"/>
      <c r="G409" s="225"/>
    </row>
    <row r="410" spans="2:10" ht="15.75">
      <c r="B410" s="230" t="s">
        <v>5</v>
      </c>
      <c r="C410" s="230"/>
      <c r="D410" s="231"/>
      <c r="E410" s="231"/>
      <c r="F410" s="226"/>
      <c r="G410" s="226"/>
    </row>
    <row r="411" spans="2:10">
      <c r="C411" s="38"/>
      <c r="D411" s="20"/>
    </row>
    <row r="412" spans="2:10">
      <c r="C412" s="38"/>
      <c r="D412" s="20"/>
    </row>
    <row r="413" spans="2:10" ht="16.5" thickBot="1">
      <c r="B413" s="24"/>
      <c r="C413" s="66" t="s">
        <v>187</v>
      </c>
      <c r="D413" s="43"/>
      <c r="E413" s="24"/>
      <c r="F413" s="25"/>
      <c r="G413" s="25"/>
    </row>
    <row r="414" spans="2:10" s="12" customFormat="1" ht="21.75" customHeight="1" thickBot="1">
      <c r="B414" s="55" t="s">
        <v>0</v>
      </c>
      <c r="C414" s="238" t="s">
        <v>1</v>
      </c>
      <c r="D414" s="240" t="s">
        <v>2</v>
      </c>
      <c r="E414" s="227" t="s">
        <v>113</v>
      </c>
      <c r="F414" s="228"/>
      <c r="G414" s="234"/>
      <c r="H414" s="227" t="s">
        <v>116</v>
      </c>
      <c r="I414" s="228"/>
      <c r="J414" s="229"/>
    </row>
    <row r="415" spans="2:10" s="12" customFormat="1" ht="32.25" thickBot="1">
      <c r="B415" s="56" t="s">
        <v>72</v>
      </c>
      <c r="C415" s="239"/>
      <c r="D415" s="241"/>
      <c r="E415" s="128" t="s">
        <v>109</v>
      </c>
      <c r="F415" s="129" t="s">
        <v>111</v>
      </c>
      <c r="G415" s="130" t="s">
        <v>112</v>
      </c>
      <c r="H415" s="131" t="s">
        <v>109</v>
      </c>
      <c r="I415" s="129" t="s">
        <v>114</v>
      </c>
      <c r="J415" s="132" t="s">
        <v>115</v>
      </c>
    </row>
    <row r="416" spans="2:10" s="12" customFormat="1" ht="15.75">
      <c r="B416" s="63">
        <v>1</v>
      </c>
      <c r="C416" s="68" t="s">
        <v>22</v>
      </c>
      <c r="D416" s="60"/>
      <c r="E416" s="108"/>
      <c r="F416" s="100"/>
      <c r="G416" s="101"/>
      <c r="H416" s="99"/>
      <c r="I416" s="100"/>
      <c r="J416" s="102"/>
    </row>
    <row r="417" spans="2:10" s="12" customFormat="1" ht="15.75">
      <c r="B417" s="15" t="s">
        <v>23</v>
      </c>
      <c r="C417" s="69" t="s">
        <v>207</v>
      </c>
      <c r="D417" s="14" t="s">
        <v>108</v>
      </c>
      <c r="E417" s="109"/>
      <c r="F417" s="80"/>
      <c r="G417" s="91">
        <f>E417*F417</f>
        <v>0</v>
      </c>
      <c r="H417" s="85"/>
      <c r="I417" s="94"/>
      <c r="J417" s="95">
        <f>H417*I417</f>
        <v>0</v>
      </c>
    </row>
    <row r="418" spans="2:10" s="12" customFormat="1" ht="15.75">
      <c r="B418" s="15" t="s">
        <v>110</v>
      </c>
      <c r="C418" s="69" t="s">
        <v>208</v>
      </c>
      <c r="D418" s="14" t="s">
        <v>108</v>
      </c>
      <c r="E418" s="109"/>
      <c r="F418" s="80"/>
      <c r="G418" s="91">
        <f>E418*F418</f>
        <v>0</v>
      </c>
      <c r="H418" s="85"/>
      <c r="I418" s="94"/>
      <c r="J418" s="95">
        <f>H418*I418</f>
        <v>0</v>
      </c>
    </row>
    <row r="419" spans="2:10" s="12" customFormat="1" ht="15.75">
      <c r="B419" s="15" t="s">
        <v>117</v>
      </c>
      <c r="C419" s="70" t="s">
        <v>197</v>
      </c>
      <c r="D419" s="14" t="s">
        <v>108</v>
      </c>
      <c r="E419" s="109"/>
      <c r="F419" s="80"/>
      <c r="G419" s="91">
        <f>E419*F419</f>
        <v>0</v>
      </c>
      <c r="H419" s="85"/>
      <c r="I419" s="80"/>
      <c r="J419" s="95">
        <f>H419*I419</f>
        <v>0</v>
      </c>
    </row>
    <row r="420" spans="2:10" s="12" customFormat="1" ht="15.75" customHeight="1">
      <c r="B420" s="32"/>
      <c r="C420" s="71"/>
      <c r="D420" s="14"/>
      <c r="E420" s="109"/>
      <c r="F420" s="81"/>
      <c r="G420" s="91"/>
      <c r="H420" s="85"/>
      <c r="I420" s="81"/>
      <c r="J420" s="95"/>
    </row>
    <row r="421" spans="2:10" s="12" customFormat="1" ht="15.75">
      <c r="B421" s="61">
        <v>2</v>
      </c>
      <c r="C421" s="72" t="s">
        <v>15</v>
      </c>
      <c r="D421" s="62"/>
      <c r="E421" s="111"/>
      <c r="F421" s="79"/>
      <c r="G421" s="90"/>
      <c r="H421" s="83"/>
      <c r="I421" s="79"/>
      <c r="J421" s="97"/>
    </row>
    <row r="422" spans="2:10" s="16" customFormat="1" ht="15.75">
      <c r="B422" s="32" t="s">
        <v>8</v>
      </c>
      <c r="C422" s="73" t="s">
        <v>87</v>
      </c>
      <c r="D422" s="14"/>
      <c r="E422" s="109"/>
      <c r="F422" s="81"/>
      <c r="G422" s="91"/>
      <c r="H422" s="85"/>
      <c r="I422" s="81"/>
      <c r="J422" s="95"/>
    </row>
    <row r="423" spans="2:10" s="11" customFormat="1" ht="15">
      <c r="B423" s="15" t="s">
        <v>24</v>
      </c>
      <c r="C423" s="69" t="s">
        <v>129</v>
      </c>
      <c r="D423" s="14" t="s">
        <v>108</v>
      </c>
      <c r="E423" s="109"/>
      <c r="F423" s="81"/>
      <c r="G423" s="91">
        <f t="shared" ref="G423:G431" si="64">E423*F423</f>
        <v>0</v>
      </c>
      <c r="H423" s="85"/>
      <c r="I423" s="81"/>
      <c r="J423" s="95">
        <f t="shared" ref="J423:J431" si="65">H423*I423</f>
        <v>0</v>
      </c>
    </row>
    <row r="424" spans="2:10" s="11" customFormat="1" ht="15">
      <c r="B424" s="15" t="s">
        <v>25</v>
      </c>
      <c r="C424" s="69" t="s">
        <v>130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106</v>
      </c>
      <c r="C425" s="69" t="s">
        <v>80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88</v>
      </c>
      <c r="C426" s="69" t="s">
        <v>82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89</v>
      </c>
      <c r="C427" s="69" t="s">
        <v>81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7" customFormat="1" ht="15">
      <c r="B428" s="15" t="s">
        <v>90</v>
      </c>
      <c r="C428" s="69" t="s">
        <v>127</v>
      </c>
      <c r="D428" s="14" t="s">
        <v>108</v>
      </c>
      <c r="E428" s="109"/>
      <c r="F428" s="81"/>
      <c r="G428" s="91">
        <f t="shared" si="64"/>
        <v>0</v>
      </c>
      <c r="H428" s="85"/>
      <c r="I428" s="81"/>
      <c r="J428" s="95">
        <f t="shared" si="65"/>
        <v>0</v>
      </c>
    </row>
    <row r="429" spans="2:10" s="17" customFormat="1" ht="15">
      <c r="B429" s="15" t="s">
        <v>91</v>
      </c>
      <c r="C429" s="69" t="s">
        <v>126</v>
      </c>
      <c r="D429" s="14" t="s">
        <v>108</v>
      </c>
      <c r="E429" s="109"/>
      <c r="F429" s="81"/>
      <c r="G429" s="91">
        <f t="shared" si="64"/>
        <v>0</v>
      </c>
      <c r="H429" s="85"/>
      <c r="I429" s="81"/>
      <c r="J429" s="95">
        <f t="shared" si="65"/>
        <v>0</v>
      </c>
    </row>
    <row r="430" spans="2:10" s="17" customFormat="1" ht="15">
      <c r="B430" s="15" t="s">
        <v>92</v>
      </c>
      <c r="C430" s="69" t="s">
        <v>83</v>
      </c>
      <c r="D430" s="14" t="s">
        <v>108</v>
      </c>
      <c r="E430" s="109"/>
      <c r="F430" s="81"/>
      <c r="G430" s="91">
        <f t="shared" si="64"/>
        <v>0</v>
      </c>
      <c r="H430" s="85"/>
      <c r="I430" s="81"/>
      <c r="J430" s="95">
        <f t="shared" si="65"/>
        <v>0</v>
      </c>
    </row>
    <row r="431" spans="2:10" s="17" customFormat="1" ht="15">
      <c r="B431" s="15" t="s">
        <v>93</v>
      </c>
      <c r="C431" s="69" t="s">
        <v>140</v>
      </c>
      <c r="D431" s="14" t="s">
        <v>108</v>
      </c>
      <c r="E431" s="109"/>
      <c r="F431" s="81"/>
      <c r="G431" s="91">
        <f t="shared" si="64"/>
        <v>0</v>
      </c>
      <c r="H431" s="85"/>
      <c r="I431" s="81"/>
      <c r="J431" s="95">
        <f t="shared" si="65"/>
        <v>0</v>
      </c>
    </row>
    <row r="432" spans="2:10" s="11" customFormat="1" ht="15">
      <c r="B432" s="15"/>
      <c r="C432" s="74"/>
      <c r="D432" s="14"/>
      <c r="E432" s="109"/>
      <c r="F432" s="81"/>
      <c r="G432" s="91"/>
      <c r="H432" s="85"/>
      <c r="I432" s="81"/>
      <c r="J432" s="95"/>
    </row>
    <row r="433" spans="2:10" s="11" customFormat="1" ht="15.75">
      <c r="B433" s="61">
        <v>3</v>
      </c>
      <c r="C433" s="72" t="s">
        <v>96</v>
      </c>
      <c r="D433" s="62"/>
      <c r="E433" s="111"/>
      <c r="F433" s="79"/>
      <c r="G433" s="90"/>
      <c r="H433" s="83"/>
      <c r="I433" s="79"/>
      <c r="J433" s="97"/>
    </row>
    <row r="434" spans="2:10" s="11" customFormat="1" ht="15.75">
      <c r="B434" s="32" t="s">
        <v>10</v>
      </c>
      <c r="C434" s="73" t="s">
        <v>97</v>
      </c>
      <c r="D434" s="14"/>
      <c r="E434" s="109"/>
      <c r="F434" s="81"/>
      <c r="G434" s="91"/>
      <c r="H434" s="85"/>
      <c r="I434" s="81"/>
      <c r="J434" s="95"/>
    </row>
    <row r="435" spans="2:10" s="12" customFormat="1" ht="15.75">
      <c r="B435" s="15" t="s">
        <v>26</v>
      </c>
      <c r="C435" s="69" t="s">
        <v>84</v>
      </c>
      <c r="D435" s="14" t="s">
        <v>108</v>
      </c>
      <c r="E435" s="109"/>
      <c r="F435" s="81"/>
      <c r="G435" s="91">
        <f t="shared" ref="G435:G439" si="66">E435*F435</f>
        <v>0</v>
      </c>
      <c r="H435" s="85"/>
      <c r="I435" s="81"/>
      <c r="J435" s="95">
        <f t="shared" ref="J435:J439" si="67">H435*I435</f>
        <v>0</v>
      </c>
    </row>
    <row r="436" spans="2:10" s="11" customFormat="1" ht="15">
      <c r="B436" s="15" t="s">
        <v>27</v>
      </c>
      <c r="C436" s="69" t="s">
        <v>85</v>
      </c>
      <c r="D436" s="14" t="s">
        <v>108</v>
      </c>
      <c r="E436" s="109"/>
      <c r="F436" s="81"/>
      <c r="G436" s="91">
        <f t="shared" si="66"/>
        <v>0</v>
      </c>
      <c r="H436" s="85"/>
      <c r="I436" s="81"/>
      <c r="J436" s="95">
        <f t="shared" si="67"/>
        <v>0</v>
      </c>
    </row>
    <row r="437" spans="2:10" s="11" customFormat="1" ht="15">
      <c r="B437" s="15" t="s">
        <v>98</v>
      </c>
      <c r="C437" s="69" t="s">
        <v>86</v>
      </c>
      <c r="D437" s="14" t="s">
        <v>108</v>
      </c>
      <c r="E437" s="109"/>
      <c r="F437" s="81"/>
      <c r="G437" s="91">
        <f t="shared" si="66"/>
        <v>0</v>
      </c>
      <c r="H437" s="85"/>
      <c r="I437" s="81"/>
      <c r="J437" s="95">
        <f t="shared" si="67"/>
        <v>0</v>
      </c>
    </row>
    <row r="438" spans="2:10" s="11" customFormat="1" ht="15">
      <c r="B438" s="15" t="s">
        <v>99</v>
      </c>
      <c r="C438" s="69" t="s">
        <v>210</v>
      </c>
      <c r="D438" s="14" t="s">
        <v>108</v>
      </c>
      <c r="E438" s="109"/>
      <c r="F438" s="81"/>
      <c r="G438" s="91">
        <f t="shared" si="66"/>
        <v>0</v>
      </c>
      <c r="H438" s="85"/>
      <c r="I438" s="81"/>
      <c r="J438" s="95">
        <f t="shared" si="67"/>
        <v>0</v>
      </c>
    </row>
    <row r="439" spans="2:10" s="11" customFormat="1" ht="15">
      <c r="B439" s="15" t="s">
        <v>209</v>
      </c>
      <c r="C439" s="69" t="s">
        <v>232</v>
      </c>
      <c r="D439" s="14" t="s">
        <v>108</v>
      </c>
      <c r="E439" s="109"/>
      <c r="F439" s="81"/>
      <c r="G439" s="91">
        <f t="shared" si="66"/>
        <v>0</v>
      </c>
      <c r="H439" s="85"/>
      <c r="I439" s="81"/>
      <c r="J439" s="95">
        <f t="shared" si="67"/>
        <v>0</v>
      </c>
    </row>
    <row r="440" spans="2:10" s="11" customFormat="1" ht="15">
      <c r="B440" s="15"/>
      <c r="C440" s="75"/>
      <c r="D440" s="14"/>
      <c r="E440" s="109"/>
      <c r="F440" s="81"/>
      <c r="G440" s="91"/>
      <c r="H440" s="85"/>
      <c r="I440" s="81"/>
      <c r="J440" s="95"/>
    </row>
    <row r="441" spans="2:10" s="11" customFormat="1" ht="15.75">
      <c r="B441" s="61">
        <v>4</v>
      </c>
      <c r="C441" s="76" t="s">
        <v>28</v>
      </c>
      <c r="D441" s="62"/>
      <c r="E441" s="111"/>
      <c r="F441" s="79"/>
      <c r="G441" s="90"/>
      <c r="H441" s="83"/>
      <c r="I441" s="79"/>
      <c r="J441" s="97"/>
    </row>
    <row r="442" spans="2:10" s="11" customFormat="1" ht="15">
      <c r="B442" s="15" t="s">
        <v>11</v>
      </c>
      <c r="C442" s="69" t="s">
        <v>100</v>
      </c>
      <c r="D442" s="14" t="s">
        <v>108</v>
      </c>
      <c r="E442" s="109"/>
      <c r="F442" s="81"/>
      <c r="G442" s="91">
        <f t="shared" ref="G442:G444" si="68">E442*F442</f>
        <v>0</v>
      </c>
      <c r="H442" s="85"/>
      <c r="I442" s="81"/>
      <c r="J442" s="95">
        <f t="shared" ref="J442:J444" si="69">H442*I442</f>
        <v>0</v>
      </c>
    </row>
    <row r="443" spans="2:10" s="11" customFormat="1" ht="15">
      <c r="B443" s="15" t="s">
        <v>12</v>
      </c>
      <c r="C443" s="69" t="s">
        <v>102</v>
      </c>
      <c r="D443" s="14" t="s">
        <v>108</v>
      </c>
      <c r="E443" s="109"/>
      <c r="F443" s="81"/>
      <c r="G443" s="91">
        <f t="shared" si="68"/>
        <v>0</v>
      </c>
      <c r="H443" s="85"/>
      <c r="I443" s="81"/>
      <c r="J443" s="95">
        <f t="shared" si="69"/>
        <v>0</v>
      </c>
    </row>
    <row r="444" spans="2:10" s="11" customFormat="1" ht="15">
      <c r="B444" s="15" t="s">
        <v>101</v>
      </c>
      <c r="C444" s="69" t="s">
        <v>103</v>
      </c>
      <c r="D444" s="14" t="s">
        <v>108</v>
      </c>
      <c r="E444" s="109"/>
      <c r="F444" s="81"/>
      <c r="G444" s="91">
        <f t="shared" si="68"/>
        <v>0</v>
      </c>
      <c r="H444" s="85"/>
      <c r="I444" s="81"/>
      <c r="J444" s="95">
        <f t="shared" si="69"/>
        <v>0</v>
      </c>
    </row>
    <row r="445" spans="2:10" s="11" customFormat="1" ht="15">
      <c r="B445" s="15"/>
      <c r="C445" s="69"/>
      <c r="D445" s="14"/>
      <c r="E445" s="109"/>
      <c r="F445" s="81"/>
      <c r="G445" s="91"/>
      <c r="H445" s="85"/>
      <c r="I445" s="81"/>
      <c r="J445" s="95"/>
    </row>
    <row r="446" spans="2:10" s="11" customFormat="1" ht="15.75">
      <c r="B446" s="61">
        <v>5</v>
      </c>
      <c r="C446" s="72" t="s">
        <v>29</v>
      </c>
      <c r="D446" s="62"/>
      <c r="E446" s="111"/>
      <c r="F446" s="79"/>
      <c r="G446" s="90"/>
      <c r="H446" s="83"/>
      <c r="I446" s="79"/>
      <c r="J446" s="97"/>
    </row>
    <row r="447" spans="2:10" s="11" customFormat="1" ht="15">
      <c r="B447" s="15" t="s">
        <v>14</v>
      </c>
      <c r="C447" s="69" t="s">
        <v>13</v>
      </c>
      <c r="D447" s="14" t="s">
        <v>108</v>
      </c>
      <c r="E447" s="109"/>
      <c r="F447" s="81"/>
      <c r="G447" s="91">
        <f t="shared" ref="G447:G449" si="70">E447*F447</f>
        <v>0</v>
      </c>
      <c r="H447" s="85"/>
      <c r="I447" s="81"/>
      <c r="J447" s="95">
        <f t="shared" ref="J447:J449" si="71">H447*I447</f>
        <v>0</v>
      </c>
    </row>
    <row r="448" spans="2:10" s="11" customFormat="1" ht="15">
      <c r="B448" s="15" t="s">
        <v>30</v>
      </c>
      <c r="C448" s="69" t="s">
        <v>194</v>
      </c>
      <c r="D448" s="14" t="s">
        <v>108</v>
      </c>
      <c r="E448" s="109"/>
      <c r="F448" s="81"/>
      <c r="G448" s="91">
        <f t="shared" si="70"/>
        <v>0</v>
      </c>
      <c r="H448" s="85"/>
      <c r="I448" s="81"/>
      <c r="J448" s="95">
        <f t="shared" si="71"/>
        <v>0</v>
      </c>
    </row>
    <row r="449" spans="2:10" s="11" customFormat="1" ht="15">
      <c r="B449" s="15" t="s">
        <v>95</v>
      </c>
      <c r="C449" s="69" t="s">
        <v>195</v>
      </c>
      <c r="D449" s="14" t="s">
        <v>108</v>
      </c>
      <c r="E449" s="109"/>
      <c r="F449" s="81"/>
      <c r="G449" s="91">
        <f t="shared" si="70"/>
        <v>0</v>
      </c>
      <c r="H449" s="85"/>
      <c r="I449" s="81"/>
      <c r="J449" s="95">
        <f t="shared" si="71"/>
        <v>0</v>
      </c>
    </row>
    <row r="450" spans="2:10" s="11" customFormat="1" ht="15.75" thickBot="1">
      <c r="B450" s="49"/>
      <c r="C450" s="78"/>
      <c r="D450" s="114"/>
      <c r="E450" s="112"/>
      <c r="F450" s="89"/>
      <c r="G450" s="93"/>
      <c r="H450" s="88"/>
      <c r="I450" s="89"/>
      <c r="J450" s="98"/>
    </row>
    <row r="451" spans="2:10" s="18" customFormat="1" ht="16.5" thickBot="1">
      <c r="B451" s="19"/>
      <c r="C451" s="50" t="str">
        <f>CONCATENATE("TOTAL PRECIO ",C413)</f>
        <v>TOTAL PRECIO ESTACIÓN IRARRÁZAVAL</v>
      </c>
      <c r="D451" s="222"/>
      <c r="E451" s="223"/>
      <c r="F451" s="223"/>
      <c r="G451" s="115">
        <f>SUM(G416:G450)</f>
        <v>0</v>
      </c>
      <c r="H451" s="222"/>
      <c r="I451" s="223"/>
      <c r="J451" s="116">
        <f>SUM(J416:J450)</f>
        <v>0</v>
      </c>
    </row>
    <row r="452" spans="2:10" ht="15">
      <c r="B452" s="17"/>
      <c r="C452" s="48"/>
      <c r="D452" s="17"/>
      <c r="E452" s="11"/>
      <c r="F452" s="11"/>
      <c r="G452" s="11"/>
    </row>
    <row r="453" spans="2:10" ht="15.75" customHeight="1">
      <c r="B453" s="230" t="s">
        <v>3</v>
      </c>
      <c r="C453" s="230"/>
      <c r="D453" s="235"/>
      <c r="E453" s="235"/>
      <c r="F453" s="225"/>
      <c r="G453" s="225"/>
    </row>
    <row r="454" spans="2:10" ht="15.75">
      <c r="B454" s="230" t="s">
        <v>4</v>
      </c>
      <c r="C454" s="230"/>
      <c r="D454" s="230"/>
      <c r="E454" s="230"/>
      <c r="F454" s="225"/>
      <c r="G454" s="225"/>
    </row>
    <row r="455" spans="2:10" ht="15.75" customHeight="1">
      <c r="B455" s="230" t="s">
        <v>5</v>
      </c>
      <c r="C455" s="230"/>
      <c r="D455" s="231"/>
      <c r="E455" s="231"/>
      <c r="F455" s="226"/>
      <c r="G455" s="226"/>
    </row>
    <row r="456" spans="2:10">
      <c r="C456" s="38"/>
      <c r="D456" s="20"/>
    </row>
    <row r="457" spans="2:10" ht="18">
      <c r="B457" s="236"/>
      <c r="C457" s="236"/>
      <c r="D457" s="41"/>
      <c r="E457" s="237"/>
      <c r="F457" s="237"/>
      <c r="G457" s="10"/>
    </row>
    <row r="458" spans="2:10" ht="16.5" thickBot="1">
      <c r="B458" s="24"/>
      <c r="C458" s="66" t="s">
        <v>188</v>
      </c>
      <c r="D458" s="43"/>
      <c r="E458" s="24"/>
      <c r="F458" s="25"/>
      <c r="G458" s="25"/>
    </row>
    <row r="459" spans="2:10" s="12" customFormat="1" ht="21.75" customHeight="1" thickBot="1">
      <c r="B459" s="55" t="s">
        <v>0</v>
      </c>
      <c r="C459" s="238" t="s">
        <v>1</v>
      </c>
      <c r="D459" s="240" t="s">
        <v>2</v>
      </c>
      <c r="E459" s="227" t="s">
        <v>113</v>
      </c>
      <c r="F459" s="228"/>
      <c r="G459" s="234"/>
      <c r="H459" s="227" t="s">
        <v>116</v>
      </c>
      <c r="I459" s="228"/>
      <c r="J459" s="229"/>
    </row>
    <row r="460" spans="2:10" s="12" customFormat="1" ht="32.25" thickBot="1">
      <c r="B460" s="56" t="s">
        <v>16</v>
      </c>
      <c r="C460" s="239"/>
      <c r="D460" s="241"/>
      <c r="E460" s="128" t="s">
        <v>109</v>
      </c>
      <c r="F460" s="129" t="s">
        <v>111</v>
      </c>
      <c r="G460" s="130" t="s">
        <v>112</v>
      </c>
      <c r="H460" s="131" t="s">
        <v>109</v>
      </c>
      <c r="I460" s="129" t="s">
        <v>114</v>
      </c>
      <c r="J460" s="132" t="s">
        <v>115</v>
      </c>
    </row>
    <row r="461" spans="2:10" s="12" customFormat="1" ht="15.75">
      <c r="B461" s="63">
        <v>1</v>
      </c>
      <c r="C461" s="68" t="s">
        <v>22</v>
      </c>
      <c r="D461" s="60"/>
      <c r="E461" s="108"/>
      <c r="F461" s="100"/>
      <c r="G461" s="101"/>
      <c r="H461" s="99"/>
      <c r="I461" s="100"/>
      <c r="J461" s="102"/>
    </row>
    <row r="462" spans="2:10" s="12" customFormat="1" ht="15.75">
      <c r="B462" s="15" t="s">
        <v>23</v>
      </c>
      <c r="C462" s="69" t="s">
        <v>207</v>
      </c>
      <c r="D462" s="14" t="s">
        <v>108</v>
      </c>
      <c r="E462" s="109"/>
      <c r="F462" s="80"/>
      <c r="G462" s="91">
        <f>E462*F462</f>
        <v>0</v>
      </c>
      <c r="H462" s="85"/>
      <c r="I462" s="94"/>
      <c r="J462" s="95">
        <f>H462*I462</f>
        <v>0</v>
      </c>
    </row>
    <row r="463" spans="2:10" s="12" customFormat="1" ht="15.75">
      <c r="B463" s="15" t="s">
        <v>110</v>
      </c>
      <c r="C463" s="69" t="s">
        <v>208</v>
      </c>
      <c r="D463" s="14" t="s">
        <v>108</v>
      </c>
      <c r="E463" s="109"/>
      <c r="F463" s="80"/>
      <c r="G463" s="91">
        <f>E463*F463</f>
        <v>0</v>
      </c>
      <c r="H463" s="85"/>
      <c r="I463" s="94"/>
      <c r="J463" s="95">
        <f>H463*I463</f>
        <v>0</v>
      </c>
    </row>
    <row r="464" spans="2:10" s="12" customFormat="1" ht="15.75">
      <c r="B464" s="15" t="s">
        <v>117</v>
      </c>
      <c r="C464" s="70" t="s">
        <v>197</v>
      </c>
      <c r="D464" s="14" t="s">
        <v>108</v>
      </c>
      <c r="E464" s="109"/>
      <c r="F464" s="80"/>
      <c r="G464" s="91">
        <f>E464*F464</f>
        <v>0</v>
      </c>
      <c r="H464" s="85"/>
      <c r="I464" s="80"/>
      <c r="J464" s="95">
        <f>H464*I464</f>
        <v>0</v>
      </c>
    </row>
    <row r="465" spans="2:10" s="12" customFormat="1" ht="15.75" customHeight="1">
      <c r="B465" s="32"/>
      <c r="C465" s="71"/>
      <c r="D465" s="14"/>
      <c r="E465" s="109"/>
      <c r="F465" s="81"/>
      <c r="G465" s="91"/>
      <c r="H465" s="85"/>
      <c r="I465" s="81"/>
      <c r="J465" s="95"/>
    </row>
    <row r="466" spans="2:10" s="12" customFormat="1" ht="15.75">
      <c r="B466" s="61">
        <v>2</v>
      </c>
      <c r="C466" s="72" t="s">
        <v>15</v>
      </c>
      <c r="D466" s="62"/>
      <c r="E466" s="111"/>
      <c r="F466" s="79"/>
      <c r="G466" s="90"/>
      <c r="H466" s="83"/>
      <c r="I466" s="79"/>
      <c r="J466" s="97"/>
    </row>
    <row r="467" spans="2:10" s="16" customFormat="1" ht="15.75">
      <c r="B467" s="32" t="s">
        <v>8</v>
      </c>
      <c r="C467" s="73" t="s">
        <v>87</v>
      </c>
      <c r="D467" s="14"/>
      <c r="E467" s="109"/>
      <c r="F467" s="81"/>
      <c r="G467" s="91"/>
      <c r="H467" s="85"/>
      <c r="I467" s="81"/>
      <c r="J467" s="95"/>
    </row>
    <row r="468" spans="2:10" s="11" customFormat="1" ht="15">
      <c r="B468" s="15" t="s">
        <v>24</v>
      </c>
      <c r="C468" s="69" t="s">
        <v>129</v>
      </c>
      <c r="D468" s="14" t="s">
        <v>108</v>
      </c>
      <c r="E468" s="109"/>
      <c r="F468" s="81"/>
      <c r="G468" s="91">
        <f t="shared" ref="G468:G476" si="72">E468*F468</f>
        <v>0</v>
      </c>
      <c r="H468" s="85"/>
      <c r="I468" s="81"/>
      <c r="J468" s="95">
        <f t="shared" ref="J468:J476" si="73">H468*I468</f>
        <v>0</v>
      </c>
    </row>
    <row r="469" spans="2:10" s="11" customFormat="1" ht="15">
      <c r="B469" s="15" t="s">
        <v>25</v>
      </c>
      <c r="C469" s="69" t="s">
        <v>130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106</v>
      </c>
      <c r="C470" s="69" t="s">
        <v>80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88</v>
      </c>
      <c r="C471" s="69" t="s">
        <v>82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89</v>
      </c>
      <c r="C472" s="69" t="s">
        <v>81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7" customFormat="1" ht="15">
      <c r="B473" s="15" t="s">
        <v>90</v>
      </c>
      <c r="C473" s="69" t="s">
        <v>127</v>
      </c>
      <c r="D473" s="14" t="s">
        <v>108</v>
      </c>
      <c r="E473" s="109"/>
      <c r="F473" s="81"/>
      <c r="G473" s="91">
        <f t="shared" si="72"/>
        <v>0</v>
      </c>
      <c r="H473" s="85"/>
      <c r="I473" s="81"/>
      <c r="J473" s="95">
        <f t="shared" si="73"/>
        <v>0</v>
      </c>
    </row>
    <row r="474" spans="2:10" s="17" customFormat="1" ht="15">
      <c r="B474" s="15" t="s">
        <v>91</v>
      </c>
      <c r="C474" s="69" t="s">
        <v>126</v>
      </c>
      <c r="D474" s="14" t="s">
        <v>108</v>
      </c>
      <c r="E474" s="109"/>
      <c r="F474" s="81"/>
      <c r="G474" s="91">
        <f t="shared" si="72"/>
        <v>0</v>
      </c>
      <c r="H474" s="85"/>
      <c r="I474" s="81"/>
      <c r="J474" s="95">
        <f t="shared" si="73"/>
        <v>0</v>
      </c>
    </row>
    <row r="475" spans="2:10" s="17" customFormat="1" ht="15">
      <c r="B475" s="15" t="s">
        <v>92</v>
      </c>
      <c r="C475" s="69" t="s">
        <v>83</v>
      </c>
      <c r="D475" s="14" t="s">
        <v>108</v>
      </c>
      <c r="E475" s="109"/>
      <c r="F475" s="81"/>
      <c r="G475" s="91">
        <f t="shared" si="72"/>
        <v>0</v>
      </c>
      <c r="H475" s="85"/>
      <c r="I475" s="81"/>
      <c r="J475" s="95">
        <f t="shared" si="73"/>
        <v>0</v>
      </c>
    </row>
    <row r="476" spans="2:10" s="17" customFormat="1" ht="15">
      <c r="B476" s="15" t="s">
        <v>93</v>
      </c>
      <c r="C476" s="69" t="s">
        <v>140</v>
      </c>
      <c r="D476" s="14" t="s">
        <v>108</v>
      </c>
      <c r="E476" s="109"/>
      <c r="F476" s="81"/>
      <c r="G476" s="91">
        <f t="shared" si="72"/>
        <v>0</v>
      </c>
      <c r="H476" s="85"/>
      <c r="I476" s="81"/>
      <c r="J476" s="95">
        <f t="shared" si="73"/>
        <v>0</v>
      </c>
    </row>
    <row r="477" spans="2:10" s="11" customFormat="1" ht="15">
      <c r="B477" s="15"/>
      <c r="C477" s="74"/>
      <c r="D477" s="14"/>
      <c r="E477" s="109"/>
      <c r="F477" s="81"/>
      <c r="G477" s="91"/>
      <c r="H477" s="85"/>
      <c r="I477" s="81"/>
      <c r="J477" s="95"/>
    </row>
    <row r="478" spans="2:10" s="11" customFormat="1" ht="15.75">
      <c r="B478" s="61">
        <v>3</v>
      </c>
      <c r="C478" s="72" t="s">
        <v>96</v>
      </c>
      <c r="D478" s="62"/>
      <c r="E478" s="111"/>
      <c r="F478" s="79"/>
      <c r="G478" s="90"/>
      <c r="H478" s="83"/>
      <c r="I478" s="79"/>
      <c r="J478" s="97"/>
    </row>
    <row r="479" spans="2:10" s="11" customFormat="1" ht="15.75">
      <c r="B479" s="32" t="s">
        <v>10</v>
      </c>
      <c r="C479" s="73" t="s">
        <v>97</v>
      </c>
      <c r="D479" s="14"/>
      <c r="E479" s="109"/>
      <c r="F479" s="81"/>
      <c r="G479" s="91"/>
      <c r="H479" s="85"/>
      <c r="I479" s="81"/>
      <c r="J479" s="95"/>
    </row>
    <row r="480" spans="2:10" s="12" customFormat="1" ht="15.75">
      <c r="B480" s="15" t="s">
        <v>26</v>
      </c>
      <c r="C480" s="69" t="s">
        <v>84</v>
      </c>
      <c r="D480" s="14" t="s">
        <v>108</v>
      </c>
      <c r="E480" s="109"/>
      <c r="F480" s="81"/>
      <c r="G480" s="91">
        <f t="shared" ref="G480:G484" si="74">E480*F480</f>
        <v>0</v>
      </c>
      <c r="H480" s="85"/>
      <c r="I480" s="81"/>
      <c r="J480" s="95">
        <f t="shared" ref="J480:J484" si="75">H480*I480</f>
        <v>0</v>
      </c>
    </row>
    <row r="481" spans="2:10" s="11" customFormat="1" ht="15">
      <c r="B481" s="15" t="s">
        <v>27</v>
      </c>
      <c r="C481" s="69" t="s">
        <v>85</v>
      </c>
      <c r="D481" s="14" t="s">
        <v>108</v>
      </c>
      <c r="E481" s="109"/>
      <c r="F481" s="81"/>
      <c r="G481" s="91">
        <f t="shared" si="74"/>
        <v>0</v>
      </c>
      <c r="H481" s="85"/>
      <c r="I481" s="81"/>
      <c r="J481" s="95">
        <f t="shared" si="75"/>
        <v>0</v>
      </c>
    </row>
    <row r="482" spans="2:10" s="11" customFormat="1" ht="15">
      <c r="B482" s="15" t="s">
        <v>98</v>
      </c>
      <c r="C482" s="69" t="s">
        <v>86</v>
      </c>
      <c r="D482" s="14" t="s">
        <v>108</v>
      </c>
      <c r="E482" s="109"/>
      <c r="F482" s="81"/>
      <c r="G482" s="91">
        <f t="shared" si="74"/>
        <v>0</v>
      </c>
      <c r="H482" s="85"/>
      <c r="I482" s="81"/>
      <c r="J482" s="95">
        <f t="shared" si="75"/>
        <v>0</v>
      </c>
    </row>
    <row r="483" spans="2:10" s="11" customFormat="1" ht="15">
      <c r="B483" s="15" t="s">
        <v>99</v>
      </c>
      <c r="C483" s="69" t="s">
        <v>210</v>
      </c>
      <c r="D483" s="14" t="s">
        <v>108</v>
      </c>
      <c r="E483" s="109"/>
      <c r="F483" s="81"/>
      <c r="G483" s="91">
        <f t="shared" si="74"/>
        <v>0</v>
      </c>
      <c r="H483" s="85"/>
      <c r="I483" s="81"/>
      <c r="J483" s="95">
        <f t="shared" si="75"/>
        <v>0</v>
      </c>
    </row>
    <row r="484" spans="2:10" s="11" customFormat="1" ht="15">
      <c r="B484" s="15" t="s">
        <v>209</v>
      </c>
      <c r="C484" s="69" t="s">
        <v>232</v>
      </c>
      <c r="D484" s="14" t="s">
        <v>108</v>
      </c>
      <c r="E484" s="109"/>
      <c r="F484" s="81"/>
      <c r="G484" s="91">
        <f t="shared" si="74"/>
        <v>0</v>
      </c>
      <c r="H484" s="85"/>
      <c r="I484" s="81"/>
      <c r="J484" s="95">
        <f t="shared" si="75"/>
        <v>0</v>
      </c>
    </row>
    <row r="485" spans="2:10" s="11" customFormat="1" ht="15">
      <c r="B485" s="15"/>
      <c r="C485" s="75"/>
      <c r="D485" s="14"/>
      <c r="E485" s="109"/>
      <c r="F485" s="81"/>
      <c r="G485" s="91"/>
      <c r="H485" s="85"/>
      <c r="I485" s="81"/>
      <c r="J485" s="95"/>
    </row>
    <row r="486" spans="2:10" s="11" customFormat="1" ht="15.75">
      <c r="B486" s="61">
        <v>4</v>
      </c>
      <c r="C486" s="76" t="s">
        <v>28</v>
      </c>
      <c r="D486" s="62"/>
      <c r="E486" s="111"/>
      <c r="F486" s="79"/>
      <c r="G486" s="90"/>
      <c r="H486" s="83"/>
      <c r="I486" s="79"/>
      <c r="J486" s="97"/>
    </row>
    <row r="487" spans="2:10" s="11" customFormat="1" ht="15">
      <c r="B487" s="15" t="s">
        <v>11</v>
      </c>
      <c r="C487" s="69" t="s">
        <v>100</v>
      </c>
      <c r="D487" s="14" t="s">
        <v>108</v>
      </c>
      <c r="E487" s="109"/>
      <c r="F487" s="81"/>
      <c r="G487" s="91">
        <f t="shared" ref="G487:G489" si="76">E487*F487</f>
        <v>0</v>
      </c>
      <c r="H487" s="85"/>
      <c r="I487" s="81"/>
      <c r="J487" s="95">
        <f t="shared" ref="J487:J489" si="77">H487*I487</f>
        <v>0</v>
      </c>
    </row>
    <row r="488" spans="2:10" s="11" customFormat="1" ht="15">
      <c r="B488" s="15" t="s">
        <v>12</v>
      </c>
      <c r="C488" s="69" t="s">
        <v>102</v>
      </c>
      <c r="D488" s="14" t="s">
        <v>108</v>
      </c>
      <c r="E488" s="109"/>
      <c r="F488" s="81"/>
      <c r="G488" s="91">
        <f t="shared" si="76"/>
        <v>0</v>
      </c>
      <c r="H488" s="85"/>
      <c r="I488" s="81"/>
      <c r="J488" s="95">
        <f t="shared" si="77"/>
        <v>0</v>
      </c>
    </row>
    <row r="489" spans="2:10" s="11" customFormat="1" ht="15">
      <c r="B489" s="15" t="s">
        <v>101</v>
      </c>
      <c r="C489" s="69" t="s">
        <v>103</v>
      </c>
      <c r="D489" s="14" t="s">
        <v>108</v>
      </c>
      <c r="E489" s="109"/>
      <c r="F489" s="81"/>
      <c r="G489" s="91">
        <f t="shared" si="76"/>
        <v>0</v>
      </c>
      <c r="H489" s="85"/>
      <c r="I489" s="81"/>
      <c r="J489" s="95">
        <f t="shared" si="77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78">E492*F492</f>
        <v>0</v>
      </c>
      <c r="H492" s="85"/>
      <c r="I492" s="81"/>
      <c r="J492" s="95">
        <f t="shared" ref="J492:J494" si="79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78"/>
        <v>0</v>
      </c>
      <c r="H493" s="85"/>
      <c r="I493" s="81"/>
      <c r="J493" s="95">
        <f t="shared" si="79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78"/>
        <v>0</v>
      </c>
      <c r="H494" s="85"/>
      <c r="I494" s="81"/>
      <c r="J494" s="95">
        <f t="shared" si="79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s="18" customFormat="1" ht="16.5" thickBot="1">
      <c r="B496" s="19"/>
      <c r="C496" s="50" t="str">
        <f>CONCATENATE("TOTAL PRECIO ",C458)</f>
        <v>TOTAL PRECIO ESTACIÓN SANTA ISABEL</v>
      </c>
      <c r="D496" s="222"/>
      <c r="E496" s="223"/>
      <c r="F496" s="223"/>
      <c r="G496" s="115">
        <f>SUM(G461:G495)</f>
        <v>0</v>
      </c>
      <c r="H496" s="222"/>
      <c r="I496" s="223"/>
      <c r="J496" s="116">
        <f>SUM(J461:J495)</f>
        <v>0</v>
      </c>
    </row>
    <row r="497" spans="2:10" ht="15">
      <c r="B497" s="17"/>
      <c r="C497" s="48"/>
      <c r="D497" s="17"/>
      <c r="E497" s="11"/>
      <c r="F497" s="11"/>
      <c r="G497" s="11"/>
    </row>
    <row r="498" spans="2:10" ht="15.75" customHeight="1">
      <c r="B498" s="230" t="s">
        <v>3</v>
      </c>
      <c r="C498" s="230"/>
      <c r="D498" s="235"/>
      <c r="E498" s="235"/>
      <c r="F498" s="225"/>
      <c r="G498" s="225"/>
    </row>
    <row r="499" spans="2:10" ht="15.75">
      <c r="B499" s="230" t="s">
        <v>4</v>
      </c>
      <c r="C499" s="230"/>
      <c r="D499" s="230"/>
      <c r="E499" s="230"/>
      <c r="F499" s="225"/>
      <c r="G499" s="225"/>
    </row>
    <row r="500" spans="2:10" ht="15.75" customHeight="1">
      <c r="B500" s="230" t="s">
        <v>5</v>
      </c>
      <c r="C500" s="230"/>
      <c r="D500" s="231"/>
      <c r="E500" s="231"/>
      <c r="F500" s="226"/>
      <c r="G500" s="226"/>
    </row>
    <row r="501" spans="2:10">
      <c r="C501" s="38"/>
      <c r="D501" s="20"/>
    </row>
    <row r="502" spans="2:10">
      <c r="C502" s="38"/>
      <c r="D502" s="20"/>
    </row>
    <row r="503" spans="2:10" ht="16.5" thickBot="1">
      <c r="B503" s="24"/>
      <c r="C503" s="66" t="s">
        <v>189</v>
      </c>
      <c r="D503" s="43"/>
      <c r="E503" s="24"/>
      <c r="F503" s="25"/>
      <c r="G503" s="25"/>
    </row>
    <row r="504" spans="2:10" s="12" customFormat="1" ht="21.75" customHeight="1" thickBot="1">
      <c r="B504" s="55" t="s">
        <v>0</v>
      </c>
      <c r="C504" s="238" t="s">
        <v>1</v>
      </c>
      <c r="D504" s="240" t="s">
        <v>2</v>
      </c>
      <c r="E504" s="227" t="s">
        <v>113</v>
      </c>
      <c r="F504" s="228"/>
      <c r="G504" s="234"/>
      <c r="H504" s="227" t="s">
        <v>116</v>
      </c>
      <c r="I504" s="228"/>
      <c r="J504" s="229"/>
    </row>
    <row r="505" spans="2:10" s="12" customFormat="1" ht="32.25" thickBot="1">
      <c r="B505" s="56" t="s">
        <v>73</v>
      </c>
      <c r="C505" s="239"/>
      <c r="D505" s="241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0">E513*F513</f>
        <v>0</v>
      </c>
      <c r="H513" s="85"/>
      <c r="I513" s="81"/>
      <c r="J513" s="95">
        <f t="shared" ref="J513:J521" si="81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0"/>
        <v>0</v>
      </c>
      <c r="H518" s="85"/>
      <c r="I518" s="81"/>
      <c r="J518" s="95">
        <f t="shared" si="81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0"/>
        <v>0</v>
      </c>
      <c r="H519" s="85"/>
      <c r="I519" s="81"/>
      <c r="J519" s="95">
        <f t="shared" si="81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0"/>
        <v>0</v>
      </c>
      <c r="H520" s="85"/>
      <c r="I520" s="81"/>
      <c r="J520" s="95">
        <f t="shared" si="81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0"/>
        <v>0</v>
      </c>
      <c r="H521" s="85"/>
      <c r="I521" s="81"/>
      <c r="J521" s="95">
        <f t="shared" si="81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82">E525*F525</f>
        <v>0</v>
      </c>
      <c r="H525" s="85"/>
      <c r="I525" s="81"/>
      <c r="J525" s="95">
        <f t="shared" ref="J525:J529" si="83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82"/>
        <v>0</v>
      </c>
      <c r="H526" s="85"/>
      <c r="I526" s="81"/>
      <c r="J526" s="95">
        <f t="shared" si="83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82"/>
        <v>0</v>
      </c>
      <c r="H527" s="85"/>
      <c r="I527" s="81"/>
      <c r="J527" s="95">
        <f t="shared" si="83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82"/>
        <v>0</v>
      </c>
      <c r="H528" s="85"/>
      <c r="I528" s="81"/>
      <c r="J528" s="95">
        <f t="shared" si="83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82"/>
        <v>0</v>
      </c>
      <c r="H529" s="85"/>
      <c r="I529" s="81"/>
      <c r="J529" s="95">
        <f t="shared" si="83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84">E532*F532</f>
        <v>0</v>
      </c>
      <c r="H532" s="85"/>
      <c r="I532" s="81"/>
      <c r="J532" s="95">
        <f t="shared" ref="J532:J534" si="85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84"/>
        <v>0</v>
      </c>
      <c r="H533" s="85"/>
      <c r="I533" s="81"/>
      <c r="J533" s="95">
        <f t="shared" si="85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84"/>
        <v>0</v>
      </c>
      <c r="H534" s="85"/>
      <c r="I534" s="81"/>
      <c r="J534" s="95">
        <f t="shared" si="85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86">E537*F537</f>
        <v>0</v>
      </c>
      <c r="H537" s="85"/>
      <c r="I537" s="81"/>
      <c r="J537" s="95">
        <f t="shared" ref="J537:J539" si="87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86"/>
        <v>0</v>
      </c>
      <c r="H538" s="85"/>
      <c r="I538" s="81"/>
      <c r="J538" s="95">
        <f t="shared" si="87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86"/>
        <v>0</v>
      </c>
      <c r="H539" s="85"/>
      <c r="I539" s="81"/>
      <c r="J539" s="95">
        <f t="shared" si="87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s="18" customFormat="1" ht="16.5" thickBot="1">
      <c r="B541" s="19"/>
      <c r="C541" s="50" t="str">
        <f>CONCATENATE("TOTAL PRECIO ",C503)</f>
        <v>TOTAL PRECIO ESTACIÓN PARQUE BUSTAMANTE</v>
      </c>
      <c r="D541" s="222"/>
      <c r="E541" s="223"/>
      <c r="F541" s="223"/>
      <c r="G541" s="115">
        <f>SUM(G506:G540)</f>
        <v>0</v>
      </c>
      <c r="H541" s="222"/>
      <c r="I541" s="223"/>
      <c r="J541" s="116">
        <f>SUM(J506:J540)</f>
        <v>0</v>
      </c>
    </row>
    <row r="542" spans="2:10" ht="15">
      <c r="B542" s="17"/>
      <c r="C542" s="48"/>
      <c r="D542" s="17"/>
      <c r="E542" s="11"/>
      <c r="F542" s="11"/>
      <c r="G542" s="11"/>
    </row>
    <row r="543" spans="2:10" ht="15.75" customHeight="1">
      <c r="B543" s="230" t="s">
        <v>3</v>
      </c>
      <c r="C543" s="230"/>
      <c r="D543" s="235"/>
      <c r="E543" s="235"/>
      <c r="F543" s="225"/>
      <c r="G543" s="225"/>
    </row>
    <row r="544" spans="2:10" ht="15.75">
      <c r="B544" s="230" t="s">
        <v>4</v>
      </c>
      <c r="C544" s="230"/>
      <c r="D544" s="230"/>
      <c r="E544" s="230"/>
      <c r="F544" s="225"/>
      <c r="G544" s="225"/>
    </row>
    <row r="545" spans="2:10" ht="15.75" customHeight="1">
      <c r="B545" s="230" t="s">
        <v>5</v>
      </c>
      <c r="C545" s="230"/>
      <c r="D545" s="231"/>
      <c r="E545" s="231"/>
      <c r="F545" s="226"/>
      <c r="G545" s="226"/>
    </row>
    <row r="546" spans="2:10">
      <c r="C546" s="38"/>
      <c r="D546" s="20"/>
    </row>
    <row r="547" spans="2:10" ht="18">
      <c r="B547" s="236"/>
      <c r="C547" s="236"/>
      <c r="D547" s="41"/>
      <c r="E547" s="237"/>
      <c r="F547" s="237"/>
      <c r="G547" s="10"/>
    </row>
    <row r="548" spans="2:10" ht="16.5" thickBot="1">
      <c r="B548" s="24"/>
      <c r="C548" s="66" t="s">
        <v>190</v>
      </c>
      <c r="D548" s="43"/>
      <c r="E548" s="24"/>
      <c r="F548" s="25"/>
      <c r="G548" s="25"/>
    </row>
    <row r="549" spans="2:10" s="12" customFormat="1" ht="21.75" customHeight="1" thickBot="1">
      <c r="B549" s="55" t="s">
        <v>0</v>
      </c>
      <c r="C549" s="238" t="s">
        <v>1</v>
      </c>
      <c r="D549" s="240" t="s">
        <v>2</v>
      </c>
      <c r="E549" s="227" t="s">
        <v>113</v>
      </c>
      <c r="F549" s="228"/>
      <c r="G549" s="234"/>
      <c r="H549" s="227" t="s">
        <v>116</v>
      </c>
      <c r="I549" s="228"/>
      <c r="J549" s="229"/>
    </row>
    <row r="550" spans="2:10" s="12" customFormat="1" ht="32.25" thickBot="1">
      <c r="B550" s="56" t="s">
        <v>74</v>
      </c>
      <c r="C550" s="239"/>
      <c r="D550" s="241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6" si="88">E558*F558</f>
        <v>0</v>
      </c>
      <c r="H558" s="85"/>
      <c r="I558" s="81"/>
      <c r="J558" s="95">
        <f t="shared" ref="J558:J566" si="89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106</v>
      </c>
      <c r="C560" s="69" t="s">
        <v>80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88</v>
      </c>
      <c r="C561" s="69" t="s">
        <v>82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89</v>
      </c>
      <c r="C562" s="69" t="s">
        <v>81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7" customFormat="1" ht="15">
      <c r="B563" s="15" t="s">
        <v>90</v>
      </c>
      <c r="C563" s="69" t="s">
        <v>127</v>
      </c>
      <c r="D563" s="14" t="s">
        <v>108</v>
      </c>
      <c r="E563" s="109"/>
      <c r="F563" s="81"/>
      <c r="G563" s="91">
        <f t="shared" si="88"/>
        <v>0</v>
      </c>
      <c r="H563" s="85"/>
      <c r="I563" s="81"/>
      <c r="J563" s="95">
        <f t="shared" si="89"/>
        <v>0</v>
      </c>
    </row>
    <row r="564" spans="2:10" s="17" customFormat="1" ht="15">
      <c r="B564" s="15" t="s">
        <v>91</v>
      </c>
      <c r="C564" s="69" t="s">
        <v>126</v>
      </c>
      <c r="D564" s="14" t="s">
        <v>108</v>
      </c>
      <c r="E564" s="109"/>
      <c r="F564" s="81"/>
      <c r="G564" s="91">
        <f t="shared" si="88"/>
        <v>0</v>
      </c>
      <c r="H564" s="85"/>
      <c r="I564" s="81"/>
      <c r="J564" s="95">
        <f t="shared" si="89"/>
        <v>0</v>
      </c>
    </row>
    <row r="565" spans="2:10" s="17" customFormat="1" ht="15">
      <c r="B565" s="15" t="s">
        <v>92</v>
      </c>
      <c r="C565" s="69" t="s">
        <v>83</v>
      </c>
      <c r="D565" s="14" t="s">
        <v>108</v>
      </c>
      <c r="E565" s="109"/>
      <c r="F565" s="81"/>
      <c r="G565" s="91">
        <f t="shared" si="88"/>
        <v>0</v>
      </c>
      <c r="H565" s="85"/>
      <c r="I565" s="81"/>
      <c r="J565" s="95">
        <f t="shared" si="89"/>
        <v>0</v>
      </c>
    </row>
    <row r="566" spans="2:10" s="17" customFormat="1" ht="15">
      <c r="B566" s="15" t="s">
        <v>93</v>
      </c>
      <c r="C566" s="69" t="s">
        <v>140</v>
      </c>
      <c r="D566" s="14" t="s">
        <v>108</v>
      </c>
      <c r="E566" s="109"/>
      <c r="F566" s="81"/>
      <c r="G566" s="91">
        <f t="shared" si="88"/>
        <v>0</v>
      </c>
      <c r="H566" s="85"/>
      <c r="I566" s="81"/>
      <c r="J566" s="95">
        <f t="shared" si="89"/>
        <v>0</v>
      </c>
    </row>
    <row r="567" spans="2:10" s="11" customFormat="1" ht="15">
      <c r="B567" s="15"/>
      <c r="C567" s="74"/>
      <c r="D567" s="14"/>
      <c r="E567" s="109"/>
      <c r="F567" s="81"/>
      <c r="G567" s="91"/>
      <c r="H567" s="85"/>
      <c r="I567" s="81"/>
      <c r="J567" s="95"/>
    </row>
    <row r="568" spans="2:10" s="11" customFormat="1" ht="15.75">
      <c r="B568" s="61">
        <v>3</v>
      </c>
      <c r="C568" s="72" t="s">
        <v>96</v>
      </c>
      <c r="D568" s="62"/>
      <c r="E568" s="111"/>
      <c r="F568" s="79"/>
      <c r="G568" s="90"/>
      <c r="H568" s="83"/>
      <c r="I568" s="79"/>
      <c r="J568" s="97"/>
    </row>
    <row r="569" spans="2:10" s="11" customFormat="1" ht="15.75">
      <c r="B569" s="32" t="s">
        <v>10</v>
      </c>
      <c r="C569" s="73" t="s">
        <v>97</v>
      </c>
      <c r="D569" s="14"/>
      <c r="E569" s="109"/>
      <c r="F569" s="81"/>
      <c r="G569" s="91"/>
      <c r="H569" s="85"/>
      <c r="I569" s="81"/>
      <c r="J569" s="95"/>
    </row>
    <row r="570" spans="2:10" s="12" customFormat="1" ht="15.75">
      <c r="B570" s="15" t="s">
        <v>26</v>
      </c>
      <c r="C570" s="69" t="s">
        <v>84</v>
      </c>
      <c r="D570" s="14" t="s">
        <v>108</v>
      </c>
      <c r="E570" s="109"/>
      <c r="F570" s="81"/>
      <c r="G570" s="91">
        <f t="shared" ref="G570:G574" si="90">E570*F570</f>
        <v>0</v>
      </c>
      <c r="H570" s="85"/>
      <c r="I570" s="81"/>
      <c r="J570" s="95">
        <f t="shared" ref="J570:J574" si="91">H570*I570</f>
        <v>0</v>
      </c>
    </row>
    <row r="571" spans="2:10" s="11" customFormat="1" ht="15">
      <c r="B571" s="15" t="s">
        <v>27</v>
      </c>
      <c r="C571" s="69" t="s">
        <v>85</v>
      </c>
      <c r="D571" s="14" t="s">
        <v>108</v>
      </c>
      <c r="E571" s="109"/>
      <c r="F571" s="81"/>
      <c r="G571" s="91">
        <f t="shared" si="90"/>
        <v>0</v>
      </c>
      <c r="H571" s="85"/>
      <c r="I571" s="81"/>
      <c r="J571" s="95">
        <f t="shared" si="91"/>
        <v>0</v>
      </c>
    </row>
    <row r="572" spans="2:10" s="11" customFormat="1" ht="15">
      <c r="B572" s="15" t="s">
        <v>98</v>
      </c>
      <c r="C572" s="69" t="s">
        <v>86</v>
      </c>
      <c r="D572" s="14" t="s">
        <v>108</v>
      </c>
      <c r="E572" s="109"/>
      <c r="F572" s="81"/>
      <c r="G572" s="91">
        <f t="shared" si="90"/>
        <v>0</v>
      </c>
      <c r="H572" s="85"/>
      <c r="I572" s="81"/>
      <c r="J572" s="95">
        <f t="shared" si="91"/>
        <v>0</v>
      </c>
    </row>
    <row r="573" spans="2:10" s="11" customFormat="1" ht="15">
      <c r="B573" s="15" t="s">
        <v>99</v>
      </c>
      <c r="C573" s="69" t="s">
        <v>210</v>
      </c>
      <c r="D573" s="14" t="s">
        <v>108</v>
      </c>
      <c r="E573" s="109"/>
      <c r="F573" s="81"/>
      <c r="G573" s="91">
        <f t="shared" si="90"/>
        <v>0</v>
      </c>
      <c r="H573" s="85"/>
      <c r="I573" s="81"/>
      <c r="J573" s="95">
        <f t="shared" si="91"/>
        <v>0</v>
      </c>
    </row>
    <row r="574" spans="2:10" s="11" customFormat="1" ht="15">
      <c r="B574" s="15" t="s">
        <v>209</v>
      </c>
      <c r="C574" s="69" t="s">
        <v>232</v>
      </c>
      <c r="D574" s="14" t="s">
        <v>108</v>
      </c>
      <c r="E574" s="109"/>
      <c r="F574" s="81"/>
      <c r="G574" s="91">
        <f t="shared" si="90"/>
        <v>0</v>
      </c>
      <c r="H574" s="85"/>
      <c r="I574" s="81"/>
      <c r="J574" s="95">
        <f t="shared" si="91"/>
        <v>0</v>
      </c>
    </row>
    <row r="575" spans="2:10" s="11" customFormat="1" ht="15">
      <c r="B575" s="15"/>
      <c r="C575" s="75"/>
      <c r="D575" s="14"/>
      <c r="E575" s="109"/>
      <c r="F575" s="81"/>
      <c r="G575" s="91"/>
      <c r="H575" s="85"/>
      <c r="I575" s="81"/>
      <c r="J575" s="95"/>
    </row>
    <row r="576" spans="2:10" s="11" customFormat="1" ht="15.75">
      <c r="B576" s="61">
        <v>4</v>
      </c>
      <c r="C576" s="76" t="s">
        <v>28</v>
      </c>
      <c r="D576" s="62"/>
      <c r="E576" s="111"/>
      <c r="F576" s="79"/>
      <c r="G576" s="90"/>
      <c r="H576" s="83"/>
      <c r="I576" s="79"/>
      <c r="J576" s="97"/>
    </row>
    <row r="577" spans="2:10" s="11" customFormat="1" ht="15">
      <c r="B577" s="15" t="s">
        <v>11</v>
      </c>
      <c r="C577" s="69" t="s">
        <v>100</v>
      </c>
      <c r="D577" s="14" t="s">
        <v>108</v>
      </c>
      <c r="E577" s="109"/>
      <c r="F577" s="81"/>
      <c r="G577" s="91">
        <f t="shared" ref="G577:G580" si="92">E577*F577</f>
        <v>0</v>
      </c>
      <c r="H577" s="85"/>
      <c r="I577" s="81"/>
      <c r="J577" s="95">
        <f t="shared" ref="J577:J580" si="93">H577*I577</f>
        <v>0</v>
      </c>
    </row>
    <row r="578" spans="2:10" s="11" customFormat="1" ht="15">
      <c r="B578" s="15" t="s">
        <v>12</v>
      </c>
      <c r="C578" s="69" t="s">
        <v>236</v>
      </c>
      <c r="D578" s="14" t="s">
        <v>108</v>
      </c>
      <c r="E578" s="109"/>
      <c r="F578" s="81"/>
      <c r="G578" s="91">
        <f t="shared" si="92"/>
        <v>0</v>
      </c>
      <c r="H578" s="85"/>
      <c r="I578" s="81"/>
      <c r="J578" s="95">
        <f t="shared" si="93"/>
        <v>0</v>
      </c>
    </row>
    <row r="579" spans="2:10" s="11" customFormat="1" ht="15">
      <c r="B579" s="15" t="s">
        <v>101</v>
      </c>
      <c r="C579" s="69" t="s">
        <v>102</v>
      </c>
      <c r="D579" s="14" t="s">
        <v>108</v>
      </c>
      <c r="E579" s="109"/>
      <c r="F579" s="81"/>
      <c r="G579" s="91">
        <f t="shared" si="92"/>
        <v>0</v>
      </c>
      <c r="H579" s="85"/>
      <c r="I579" s="81"/>
      <c r="J579" s="95">
        <f t="shared" si="93"/>
        <v>0</v>
      </c>
    </row>
    <row r="580" spans="2:10" s="11" customFormat="1" ht="15">
      <c r="B580" s="15" t="s">
        <v>119</v>
      </c>
      <c r="C580" s="69" t="s">
        <v>103</v>
      </c>
      <c r="D580" s="14" t="s">
        <v>108</v>
      </c>
      <c r="E580" s="109"/>
      <c r="F580" s="81"/>
      <c r="G580" s="91">
        <f t="shared" si="92"/>
        <v>0</v>
      </c>
      <c r="H580" s="85"/>
      <c r="I580" s="81"/>
      <c r="J580" s="95">
        <f t="shared" si="93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94">E583*F583</f>
        <v>0</v>
      </c>
      <c r="H583" s="85"/>
      <c r="I583" s="81"/>
      <c r="J583" s="95">
        <f t="shared" ref="J583:J585" si="95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94"/>
        <v>0</v>
      </c>
      <c r="H584" s="85"/>
      <c r="I584" s="81"/>
      <c r="J584" s="95">
        <f t="shared" si="95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94"/>
        <v>0</v>
      </c>
      <c r="H585" s="85"/>
      <c r="I585" s="81"/>
      <c r="J585" s="95">
        <f t="shared" si="95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s="18" customFormat="1" ht="16.5" thickBot="1">
      <c r="B587" s="19"/>
      <c r="C587" s="50" t="str">
        <f>CONCATENATE("TOTAL PRECIO ",C548)</f>
        <v>TOTAL PRECIO ESTACIÓN BAQUEDANO L5</v>
      </c>
      <c r="D587" s="222"/>
      <c r="E587" s="223"/>
      <c r="F587" s="223"/>
      <c r="G587" s="115">
        <f>SUM(G551:G586)</f>
        <v>0</v>
      </c>
      <c r="H587" s="222"/>
      <c r="I587" s="223"/>
      <c r="J587" s="116">
        <f>SUM(J551:J586)</f>
        <v>0</v>
      </c>
    </row>
    <row r="588" spans="2:10" ht="15">
      <c r="B588" s="17"/>
      <c r="C588" s="48"/>
      <c r="D588" s="17"/>
      <c r="E588" s="11"/>
      <c r="F588" s="11"/>
      <c r="G588" s="11"/>
    </row>
    <row r="589" spans="2:10" ht="15.75" customHeight="1">
      <c r="B589" s="230" t="s">
        <v>3</v>
      </c>
      <c r="C589" s="230"/>
      <c r="D589" s="235"/>
      <c r="E589" s="235"/>
      <c r="F589" s="225"/>
      <c r="G589" s="225"/>
    </row>
    <row r="590" spans="2:10" ht="15.75">
      <c r="B590" s="230" t="s">
        <v>4</v>
      </c>
      <c r="C590" s="230"/>
      <c r="D590" s="230"/>
      <c r="E590" s="230"/>
      <c r="F590" s="225"/>
      <c r="G590" s="225"/>
    </row>
    <row r="591" spans="2:10" ht="15.75" customHeight="1">
      <c r="B591" s="230" t="s">
        <v>5</v>
      </c>
      <c r="C591" s="230"/>
      <c r="D591" s="231"/>
      <c r="E591" s="231"/>
      <c r="F591" s="226"/>
      <c r="G591" s="226"/>
    </row>
    <row r="592" spans="2:10">
      <c r="C592" s="38"/>
      <c r="D592" s="20"/>
    </row>
    <row r="593" spans="2:10">
      <c r="C593" s="38"/>
      <c r="D593" s="20"/>
    </row>
    <row r="594" spans="2:10" ht="16.5" thickBot="1">
      <c r="B594" s="24"/>
      <c r="C594" s="66" t="s">
        <v>191</v>
      </c>
      <c r="D594" s="43"/>
      <c r="E594" s="24"/>
      <c r="F594" s="25"/>
      <c r="G594" s="25"/>
    </row>
    <row r="595" spans="2:10" s="12" customFormat="1" ht="21.75" customHeight="1" thickBot="1">
      <c r="B595" s="55" t="s">
        <v>0</v>
      </c>
      <c r="C595" s="238" t="s">
        <v>1</v>
      </c>
      <c r="D595" s="240" t="s">
        <v>2</v>
      </c>
      <c r="E595" s="227" t="s">
        <v>113</v>
      </c>
      <c r="F595" s="228"/>
      <c r="G595" s="234"/>
      <c r="H595" s="227" t="s">
        <v>116</v>
      </c>
      <c r="I595" s="228"/>
      <c r="J595" s="229"/>
    </row>
    <row r="596" spans="2:10" s="12" customFormat="1" ht="32.25" thickBot="1">
      <c r="B596" s="56" t="s">
        <v>75</v>
      </c>
      <c r="C596" s="239"/>
      <c r="D596" s="241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96">E604*F604</f>
        <v>0</v>
      </c>
      <c r="H604" s="85"/>
      <c r="I604" s="81"/>
      <c r="J604" s="95">
        <f t="shared" ref="J604:J612" si="97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96"/>
        <v>0</v>
      </c>
      <c r="H608" s="85"/>
      <c r="I608" s="81"/>
      <c r="J608" s="95">
        <f t="shared" si="97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96"/>
        <v>0</v>
      </c>
      <c r="H609" s="85"/>
      <c r="I609" s="81"/>
      <c r="J609" s="95">
        <f t="shared" si="97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96"/>
        <v>0</v>
      </c>
      <c r="H610" s="85"/>
      <c r="I610" s="81"/>
      <c r="J610" s="95">
        <f t="shared" si="97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96"/>
        <v>0</v>
      </c>
      <c r="H611" s="85"/>
      <c r="I611" s="81"/>
      <c r="J611" s="95">
        <f t="shared" si="97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96"/>
        <v>0</v>
      </c>
      <c r="H612" s="85"/>
      <c r="I612" s="81"/>
      <c r="J612" s="95">
        <f t="shared" si="97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98">E616*F616</f>
        <v>0</v>
      </c>
      <c r="H616" s="85"/>
      <c r="I616" s="81"/>
      <c r="J616" s="95">
        <f t="shared" ref="J616:J620" si="99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98"/>
        <v>0</v>
      </c>
      <c r="H617" s="85"/>
      <c r="I617" s="81"/>
      <c r="J617" s="95">
        <f t="shared" si="99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98"/>
        <v>0</v>
      </c>
      <c r="H618" s="85"/>
      <c r="I618" s="81"/>
      <c r="J618" s="95">
        <f t="shared" si="99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98"/>
        <v>0</v>
      </c>
      <c r="H619" s="85"/>
      <c r="I619" s="81"/>
      <c r="J619" s="95">
        <f t="shared" si="99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98"/>
        <v>0</v>
      </c>
      <c r="H620" s="85"/>
      <c r="I620" s="81"/>
      <c r="J620" s="95">
        <f t="shared" si="99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0">E623*F623</f>
        <v>0</v>
      </c>
      <c r="H623" s="85"/>
      <c r="I623" s="81"/>
      <c r="J623" s="95">
        <f t="shared" ref="J623:J625" si="101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0"/>
        <v>0</v>
      </c>
      <c r="H624" s="85"/>
      <c r="I624" s="81"/>
      <c r="J624" s="95">
        <f t="shared" si="101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0"/>
        <v>0</v>
      </c>
      <c r="H625" s="85"/>
      <c r="I625" s="81"/>
      <c r="J625" s="95">
        <f t="shared" si="101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02">E628*F628</f>
        <v>0</v>
      </c>
      <c r="H628" s="85"/>
      <c r="I628" s="81"/>
      <c r="J628" s="95">
        <f t="shared" ref="J628:J630" si="103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02"/>
        <v>0</v>
      </c>
      <c r="H629" s="85"/>
      <c r="I629" s="81"/>
      <c r="J629" s="95">
        <f t="shared" si="103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02"/>
        <v>0</v>
      </c>
      <c r="H630" s="85"/>
      <c r="I630" s="81"/>
      <c r="J630" s="95">
        <f t="shared" si="103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s="18" customFormat="1" ht="16.5" thickBot="1">
      <c r="B632" s="19"/>
      <c r="C632" s="50" t="str">
        <f>CONCATENATE("TOTAL PRECIO ",C594)</f>
        <v>TOTAL PRECIO ESTACIÓN BELLAS ARTES</v>
      </c>
      <c r="D632" s="222"/>
      <c r="E632" s="223"/>
      <c r="F632" s="223"/>
      <c r="G632" s="115">
        <f>SUM(G597:G631)</f>
        <v>0</v>
      </c>
      <c r="H632" s="222"/>
      <c r="I632" s="223"/>
      <c r="J632" s="116">
        <f>SUM(J597:J631)</f>
        <v>0</v>
      </c>
    </row>
    <row r="633" spans="2:10" ht="15">
      <c r="B633" s="17"/>
      <c r="C633" s="48"/>
      <c r="D633" s="17"/>
      <c r="E633" s="11"/>
      <c r="F633" s="11"/>
      <c r="G633" s="11"/>
    </row>
    <row r="634" spans="2:10" ht="15.75" customHeight="1">
      <c r="B634" s="230" t="s">
        <v>3</v>
      </c>
      <c r="C634" s="230"/>
      <c r="D634" s="235"/>
      <c r="E634" s="235"/>
      <c r="F634" s="225"/>
      <c r="G634" s="225"/>
    </row>
    <row r="635" spans="2:10" ht="15.75">
      <c r="B635" s="230" t="s">
        <v>4</v>
      </c>
      <c r="C635" s="230"/>
      <c r="D635" s="230"/>
      <c r="E635" s="230"/>
      <c r="F635" s="225"/>
      <c r="G635" s="225"/>
    </row>
    <row r="636" spans="2:10" ht="15.75" customHeight="1">
      <c r="B636" s="230" t="s">
        <v>5</v>
      </c>
      <c r="C636" s="230"/>
      <c r="D636" s="231"/>
      <c r="E636" s="231"/>
      <c r="F636" s="226"/>
      <c r="G636" s="226"/>
    </row>
    <row r="637" spans="2:10">
      <c r="C637" s="38"/>
      <c r="D637" s="20"/>
    </row>
    <row r="638" spans="2:10">
      <c r="C638" s="38"/>
      <c r="D638" s="20"/>
    </row>
    <row r="639" spans="2:10" ht="16.5" thickBot="1">
      <c r="B639" s="24"/>
      <c r="C639" s="66" t="s">
        <v>192</v>
      </c>
      <c r="D639" s="43"/>
      <c r="E639" s="24"/>
      <c r="F639" s="25"/>
      <c r="G639" s="25"/>
    </row>
    <row r="640" spans="2:10" s="12" customFormat="1" ht="21.75" customHeight="1" thickBot="1">
      <c r="B640" s="55" t="s">
        <v>0</v>
      </c>
      <c r="C640" s="238" t="s">
        <v>1</v>
      </c>
      <c r="D640" s="240" t="s">
        <v>2</v>
      </c>
      <c r="E640" s="227" t="s">
        <v>113</v>
      </c>
      <c r="F640" s="228"/>
      <c r="G640" s="234"/>
      <c r="H640" s="227" t="s">
        <v>116</v>
      </c>
      <c r="I640" s="228"/>
      <c r="J640" s="229"/>
    </row>
    <row r="641" spans="2:10" s="12" customFormat="1" ht="32.25" thickBot="1">
      <c r="B641" s="56" t="s">
        <v>76</v>
      </c>
      <c r="C641" s="239"/>
      <c r="D641" s="241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04">E649*F649</f>
        <v>0</v>
      </c>
      <c r="H649" s="85"/>
      <c r="I649" s="81"/>
      <c r="J649" s="95">
        <f t="shared" ref="J649:J657" si="105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04"/>
        <v>0</v>
      </c>
      <c r="H650" s="85"/>
      <c r="I650" s="81"/>
      <c r="J650" s="95">
        <f t="shared" si="105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04"/>
        <v>0</v>
      </c>
      <c r="H651" s="85"/>
      <c r="I651" s="81"/>
      <c r="J651" s="95">
        <f t="shared" si="105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04"/>
        <v>0</v>
      </c>
      <c r="H652" s="85"/>
      <c r="I652" s="81"/>
      <c r="J652" s="95">
        <f t="shared" si="105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04"/>
        <v>0</v>
      </c>
      <c r="H653" s="85"/>
      <c r="I653" s="81"/>
      <c r="J653" s="95">
        <f t="shared" si="105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04"/>
        <v>0</v>
      </c>
      <c r="H654" s="85"/>
      <c r="I654" s="81"/>
      <c r="J654" s="95">
        <f t="shared" si="105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04"/>
        <v>0</v>
      </c>
      <c r="H655" s="85"/>
      <c r="I655" s="81"/>
      <c r="J655" s="95">
        <f t="shared" si="105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04"/>
        <v>0</v>
      </c>
      <c r="H656" s="85"/>
      <c r="I656" s="81"/>
      <c r="J656" s="95">
        <f t="shared" si="105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04"/>
        <v>0</v>
      </c>
      <c r="H657" s="85"/>
      <c r="I657" s="81"/>
      <c r="J657" s="95">
        <f t="shared" si="105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06">E661*F661</f>
        <v>0</v>
      </c>
      <c r="H661" s="85"/>
      <c r="I661" s="81"/>
      <c r="J661" s="95">
        <f t="shared" ref="J661:J665" si="107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06"/>
        <v>0</v>
      </c>
      <c r="H662" s="85"/>
      <c r="I662" s="81"/>
      <c r="J662" s="95">
        <f t="shared" si="107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06"/>
        <v>0</v>
      </c>
      <c r="H663" s="85"/>
      <c r="I663" s="81"/>
      <c r="J663" s="95">
        <f t="shared" si="107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06"/>
        <v>0</v>
      </c>
      <c r="H664" s="85"/>
      <c r="I664" s="81"/>
      <c r="J664" s="95">
        <f t="shared" si="107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06"/>
        <v>0</v>
      </c>
      <c r="H665" s="85"/>
      <c r="I665" s="81"/>
      <c r="J665" s="95">
        <f t="shared" si="107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08">E668*F668</f>
        <v>0</v>
      </c>
      <c r="H668" s="85"/>
      <c r="I668" s="81"/>
      <c r="J668" s="95">
        <f t="shared" ref="J668:J670" si="109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08"/>
        <v>0</v>
      </c>
      <c r="H669" s="85"/>
      <c r="I669" s="81"/>
      <c r="J669" s="95">
        <f t="shared" si="109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08"/>
        <v>0</v>
      </c>
      <c r="H670" s="85"/>
      <c r="I670" s="81"/>
      <c r="J670" s="95">
        <f t="shared" si="109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0">E673*F673</f>
        <v>0</v>
      </c>
      <c r="H673" s="85"/>
      <c r="I673" s="81"/>
      <c r="J673" s="95">
        <f t="shared" ref="J673:J675" si="111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0"/>
        <v>0</v>
      </c>
      <c r="H674" s="85"/>
      <c r="I674" s="81"/>
      <c r="J674" s="95">
        <f t="shared" si="111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0"/>
        <v>0</v>
      </c>
      <c r="H675" s="85"/>
      <c r="I675" s="81"/>
      <c r="J675" s="95">
        <f t="shared" si="111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s="18" customFormat="1" ht="16.5" thickBot="1">
      <c r="B677" s="19"/>
      <c r="C677" s="50" t="str">
        <f>CONCATENATE("TOTAL PRECIO ",C639)</f>
        <v>TOTAL PRECIO ESTACIÓN PLAZA DE ARMAS</v>
      </c>
      <c r="D677" s="222"/>
      <c r="E677" s="223"/>
      <c r="F677" s="223"/>
      <c r="G677" s="115">
        <f>SUM(G642:G676)</f>
        <v>0</v>
      </c>
      <c r="H677" s="222"/>
      <c r="I677" s="223"/>
      <c r="J677" s="116">
        <f>SUM(J642:J676)</f>
        <v>0</v>
      </c>
    </row>
    <row r="678" spans="2:10" ht="15">
      <c r="B678" s="17"/>
      <c r="C678" s="48"/>
      <c r="D678" s="17"/>
      <c r="E678" s="11"/>
      <c r="F678" s="11"/>
      <c r="G678" s="11"/>
    </row>
    <row r="679" spans="2:10" ht="15.75">
      <c r="B679" s="230" t="s">
        <v>3</v>
      </c>
      <c r="C679" s="230"/>
      <c r="D679" s="235"/>
      <c r="E679" s="235"/>
      <c r="F679" s="225"/>
      <c r="G679" s="225"/>
    </row>
    <row r="680" spans="2:10" ht="15.75">
      <c r="B680" s="230" t="s">
        <v>4</v>
      </c>
      <c r="C680" s="230"/>
      <c r="D680" s="230"/>
      <c r="E680" s="230"/>
      <c r="F680" s="225"/>
      <c r="G680" s="225"/>
    </row>
    <row r="681" spans="2:10" ht="15.75">
      <c r="B681" s="230" t="s">
        <v>5</v>
      </c>
      <c r="C681" s="230"/>
      <c r="D681" s="231"/>
      <c r="E681" s="231"/>
      <c r="F681" s="226"/>
      <c r="G681" s="226"/>
    </row>
    <row r="682" spans="2:10">
      <c r="C682" s="38"/>
      <c r="D682" s="20"/>
    </row>
    <row r="683" spans="2:10">
      <c r="C683" s="38"/>
      <c r="D683" s="20"/>
    </row>
    <row r="684" spans="2:10" ht="16.5" thickBot="1">
      <c r="B684" s="24"/>
      <c r="C684" s="66" t="s">
        <v>193</v>
      </c>
      <c r="D684" s="43"/>
      <c r="E684" s="24"/>
      <c r="F684" s="25"/>
      <c r="G684" s="25"/>
    </row>
    <row r="685" spans="2:10" s="12" customFormat="1" ht="21.75" customHeight="1" thickBot="1">
      <c r="B685" s="55" t="s">
        <v>0</v>
      </c>
      <c r="C685" s="238" t="s">
        <v>1</v>
      </c>
      <c r="D685" s="240" t="s">
        <v>2</v>
      </c>
      <c r="E685" s="227" t="s">
        <v>113</v>
      </c>
      <c r="F685" s="228"/>
      <c r="G685" s="234"/>
      <c r="H685" s="227" t="s">
        <v>116</v>
      </c>
      <c r="I685" s="228"/>
      <c r="J685" s="229"/>
    </row>
    <row r="686" spans="2:10" s="12" customFormat="1" ht="32.25" thickBot="1">
      <c r="B686" s="56" t="s">
        <v>77</v>
      </c>
      <c r="C686" s="239"/>
      <c r="D686" s="241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3" si="112">E694*F694</f>
        <v>0</v>
      </c>
      <c r="H694" s="85"/>
      <c r="I694" s="81"/>
      <c r="J694" s="95">
        <f t="shared" ref="J694:J703" si="113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12"/>
        <v>0</v>
      </c>
      <c r="H695" s="85"/>
      <c r="I695" s="81"/>
      <c r="J695" s="95">
        <f t="shared" si="113"/>
        <v>0</v>
      </c>
    </row>
    <row r="696" spans="2:10" s="11" customFormat="1" ht="15">
      <c r="B696" s="65" t="s">
        <v>106</v>
      </c>
      <c r="C696" s="77" t="s">
        <v>131</v>
      </c>
      <c r="D696" s="113" t="s">
        <v>108</v>
      </c>
      <c r="E696" s="110"/>
      <c r="F696" s="82"/>
      <c r="G696" s="92">
        <f t="shared" si="112"/>
        <v>0</v>
      </c>
      <c r="H696" s="87"/>
      <c r="I696" s="82"/>
      <c r="J696" s="96">
        <f t="shared" si="113"/>
        <v>0</v>
      </c>
    </row>
    <row r="697" spans="2:10" s="17" customFormat="1" ht="15">
      <c r="B697" s="15" t="s">
        <v>88</v>
      </c>
      <c r="C697" s="69" t="s">
        <v>80</v>
      </c>
      <c r="D697" s="14" t="s">
        <v>108</v>
      </c>
      <c r="E697" s="109"/>
      <c r="F697" s="81"/>
      <c r="G697" s="91">
        <f t="shared" si="112"/>
        <v>0</v>
      </c>
      <c r="H697" s="85"/>
      <c r="I697" s="81"/>
      <c r="J697" s="95">
        <f t="shared" si="113"/>
        <v>0</v>
      </c>
    </row>
    <row r="698" spans="2:10" s="17" customFormat="1" ht="15">
      <c r="B698" s="15" t="s">
        <v>89</v>
      </c>
      <c r="C698" s="69" t="s">
        <v>82</v>
      </c>
      <c r="D698" s="14" t="s">
        <v>108</v>
      </c>
      <c r="E698" s="109"/>
      <c r="F698" s="81"/>
      <c r="G698" s="91">
        <f t="shared" si="112"/>
        <v>0</v>
      </c>
      <c r="H698" s="85"/>
      <c r="I698" s="81"/>
      <c r="J698" s="95">
        <f t="shared" si="113"/>
        <v>0</v>
      </c>
    </row>
    <row r="699" spans="2:10" s="17" customFormat="1" ht="15">
      <c r="B699" s="15" t="s">
        <v>90</v>
      </c>
      <c r="C699" s="69" t="s">
        <v>81</v>
      </c>
      <c r="D699" s="14" t="s">
        <v>108</v>
      </c>
      <c r="E699" s="109"/>
      <c r="F699" s="81"/>
      <c r="G699" s="91">
        <f t="shared" si="112"/>
        <v>0</v>
      </c>
      <c r="H699" s="85"/>
      <c r="I699" s="81"/>
      <c r="J699" s="95">
        <f t="shared" si="113"/>
        <v>0</v>
      </c>
    </row>
    <row r="700" spans="2:10" s="17" customFormat="1" ht="15">
      <c r="B700" s="15" t="s">
        <v>91</v>
      </c>
      <c r="C700" s="69" t="s">
        <v>127</v>
      </c>
      <c r="D700" s="14" t="s">
        <v>108</v>
      </c>
      <c r="E700" s="109"/>
      <c r="F700" s="81"/>
      <c r="G700" s="91">
        <f t="shared" si="112"/>
        <v>0</v>
      </c>
      <c r="H700" s="85"/>
      <c r="I700" s="81"/>
      <c r="J700" s="95">
        <f t="shared" si="113"/>
        <v>0</v>
      </c>
    </row>
    <row r="701" spans="2:10" s="17" customFormat="1" ht="15">
      <c r="B701" s="15" t="s">
        <v>92</v>
      </c>
      <c r="C701" s="69" t="s">
        <v>126</v>
      </c>
      <c r="D701" s="14" t="s">
        <v>108</v>
      </c>
      <c r="E701" s="109"/>
      <c r="F701" s="81"/>
      <c r="G701" s="91">
        <f t="shared" si="112"/>
        <v>0</v>
      </c>
      <c r="H701" s="85"/>
      <c r="I701" s="81"/>
      <c r="J701" s="95">
        <f t="shared" si="113"/>
        <v>0</v>
      </c>
    </row>
    <row r="702" spans="2:10" s="17" customFormat="1" ht="15">
      <c r="B702" s="15" t="s">
        <v>93</v>
      </c>
      <c r="C702" s="69" t="s">
        <v>83</v>
      </c>
      <c r="D702" s="14" t="s">
        <v>108</v>
      </c>
      <c r="E702" s="109"/>
      <c r="F702" s="81"/>
      <c r="G702" s="91">
        <f t="shared" si="112"/>
        <v>0</v>
      </c>
      <c r="H702" s="85"/>
      <c r="I702" s="81"/>
      <c r="J702" s="95">
        <f t="shared" si="113"/>
        <v>0</v>
      </c>
    </row>
    <row r="703" spans="2:10" s="17" customFormat="1" ht="15">
      <c r="B703" s="123" t="s">
        <v>128</v>
      </c>
      <c r="C703" s="69" t="s">
        <v>140</v>
      </c>
      <c r="D703" s="14" t="s">
        <v>108</v>
      </c>
      <c r="E703" s="109"/>
      <c r="F703" s="81"/>
      <c r="G703" s="91">
        <f t="shared" si="112"/>
        <v>0</v>
      </c>
      <c r="H703" s="85"/>
      <c r="I703" s="81"/>
      <c r="J703" s="95">
        <f t="shared" si="113"/>
        <v>0</v>
      </c>
    </row>
    <row r="704" spans="2:10" s="11" customFormat="1" ht="15">
      <c r="B704" s="15"/>
      <c r="C704" s="74"/>
      <c r="D704" s="14"/>
      <c r="E704" s="109"/>
      <c r="F704" s="81"/>
      <c r="G704" s="91"/>
      <c r="H704" s="85"/>
      <c r="I704" s="81"/>
      <c r="J704" s="95"/>
    </row>
    <row r="705" spans="2:10" s="11" customFormat="1" ht="15.75">
      <c r="B705" s="61">
        <v>3</v>
      </c>
      <c r="C705" s="72" t="s">
        <v>96</v>
      </c>
      <c r="D705" s="62"/>
      <c r="E705" s="111"/>
      <c r="F705" s="79"/>
      <c r="G705" s="90"/>
      <c r="H705" s="83"/>
      <c r="I705" s="79"/>
      <c r="J705" s="97"/>
    </row>
    <row r="706" spans="2:10" s="11" customFormat="1" ht="15.75">
      <c r="B706" s="32" t="s">
        <v>10</v>
      </c>
      <c r="C706" s="73" t="s">
        <v>97</v>
      </c>
      <c r="D706" s="14"/>
      <c r="E706" s="109"/>
      <c r="F706" s="81"/>
      <c r="G706" s="91"/>
      <c r="H706" s="85"/>
      <c r="I706" s="81"/>
      <c r="J706" s="95"/>
    </row>
    <row r="707" spans="2:10" s="12" customFormat="1" ht="15.75">
      <c r="B707" s="15" t="s">
        <v>26</v>
      </c>
      <c r="C707" s="69" t="s">
        <v>84</v>
      </c>
      <c r="D707" s="14" t="s">
        <v>108</v>
      </c>
      <c r="E707" s="109"/>
      <c r="F707" s="81"/>
      <c r="G707" s="91">
        <f t="shared" ref="G707:G711" si="114">E707*F707</f>
        <v>0</v>
      </c>
      <c r="H707" s="85"/>
      <c r="I707" s="81"/>
      <c r="J707" s="95">
        <f t="shared" ref="J707:J711" si="115">H707*I707</f>
        <v>0</v>
      </c>
    </row>
    <row r="708" spans="2:10" s="11" customFormat="1" ht="15">
      <c r="B708" s="15" t="s">
        <v>27</v>
      </c>
      <c r="C708" s="69" t="s">
        <v>85</v>
      </c>
      <c r="D708" s="14" t="s">
        <v>108</v>
      </c>
      <c r="E708" s="109"/>
      <c r="F708" s="81"/>
      <c r="G708" s="91">
        <f t="shared" si="114"/>
        <v>0</v>
      </c>
      <c r="H708" s="85"/>
      <c r="I708" s="81"/>
      <c r="J708" s="95">
        <f t="shared" si="115"/>
        <v>0</v>
      </c>
    </row>
    <row r="709" spans="2:10" s="11" customFormat="1" ht="15">
      <c r="B709" s="15" t="s">
        <v>98</v>
      </c>
      <c r="C709" s="69" t="s">
        <v>86</v>
      </c>
      <c r="D709" s="14" t="s">
        <v>108</v>
      </c>
      <c r="E709" s="109"/>
      <c r="F709" s="81"/>
      <c r="G709" s="91">
        <f t="shared" si="114"/>
        <v>0</v>
      </c>
      <c r="H709" s="85"/>
      <c r="I709" s="81"/>
      <c r="J709" s="95">
        <f t="shared" si="115"/>
        <v>0</v>
      </c>
    </row>
    <row r="710" spans="2:10" s="11" customFormat="1" ht="15">
      <c r="B710" s="15" t="s">
        <v>99</v>
      </c>
      <c r="C710" s="69" t="s">
        <v>210</v>
      </c>
      <c r="D710" s="14" t="s">
        <v>108</v>
      </c>
      <c r="E710" s="109"/>
      <c r="F710" s="81"/>
      <c r="G710" s="91">
        <f t="shared" si="114"/>
        <v>0</v>
      </c>
      <c r="H710" s="85"/>
      <c r="I710" s="81"/>
      <c r="J710" s="95">
        <f t="shared" si="115"/>
        <v>0</v>
      </c>
    </row>
    <row r="711" spans="2:10" s="11" customFormat="1" ht="15">
      <c r="B711" s="15" t="s">
        <v>209</v>
      </c>
      <c r="C711" s="69" t="s">
        <v>232</v>
      </c>
      <c r="D711" s="14" t="s">
        <v>108</v>
      </c>
      <c r="E711" s="109"/>
      <c r="F711" s="81"/>
      <c r="G711" s="91">
        <f t="shared" si="114"/>
        <v>0</v>
      </c>
      <c r="H711" s="85"/>
      <c r="I711" s="81"/>
      <c r="J711" s="95">
        <f t="shared" si="115"/>
        <v>0</v>
      </c>
    </row>
    <row r="712" spans="2:10" s="11" customFormat="1" ht="15">
      <c r="B712" s="15"/>
      <c r="C712" s="75"/>
      <c r="D712" s="14"/>
      <c r="E712" s="109"/>
      <c r="F712" s="81"/>
      <c r="G712" s="91"/>
      <c r="H712" s="85"/>
      <c r="I712" s="81"/>
      <c r="J712" s="95"/>
    </row>
    <row r="713" spans="2:10" s="11" customFormat="1" ht="15.75">
      <c r="B713" s="61">
        <v>4</v>
      </c>
      <c r="C713" s="76" t="s">
        <v>28</v>
      </c>
      <c r="D713" s="62"/>
      <c r="E713" s="111"/>
      <c r="F713" s="79"/>
      <c r="G713" s="90"/>
      <c r="H713" s="83"/>
      <c r="I713" s="79"/>
      <c r="J713" s="97"/>
    </row>
    <row r="714" spans="2:10" s="11" customFormat="1" ht="15">
      <c r="B714" s="15" t="s">
        <v>11</v>
      </c>
      <c r="C714" s="69" t="s">
        <v>100</v>
      </c>
      <c r="D714" s="14" t="s">
        <v>108</v>
      </c>
      <c r="E714" s="109"/>
      <c r="F714" s="81"/>
      <c r="G714" s="91">
        <f t="shared" ref="G714:G717" si="116">E714*F714</f>
        <v>0</v>
      </c>
      <c r="H714" s="85"/>
      <c r="I714" s="81"/>
      <c r="J714" s="95">
        <f t="shared" ref="J714:J717" si="117">H714*I714</f>
        <v>0</v>
      </c>
    </row>
    <row r="715" spans="2:10" s="11" customFormat="1" ht="15">
      <c r="B715" s="15" t="s">
        <v>12</v>
      </c>
      <c r="C715" s="69" t="s">
        <v>236</v>
      </c>
      <c r="D715" s="14" t="s">
        <v>108</v>
      </c>
      <c r="E715" s="109"/>
      <c r="F715" s="81"/>
      <c r="G715" s="91">
        <f t="shared" si="116"/>
        <v>0</v>
      </c>
      <c r="H715" s="85"/>
      <c r="I715" s="81"/>
      <c r="J715" s="95">
        <f t="shared" si="117"/>
        <v>0</v>
      </c>
    </row>
    <row r="716" spans="2:10" s="11" customFormat="1" ht="15">
      <c r="B716" s="15" t="s">
        <v>101</v>
      </c>
      <c r="C716" s="69" t="s">
        <v>102</v>
      </c>
      <c r="D716" s="14" t="s">
        <v>108</v>
      </c>
      <c r="E716" s="109"/>
      <c r="F716" s="81"/>
      <c r="G716" s="91">
        <f t="shared" si="116"/>
        <v>0</v>
      </c>
      <c r="H716" s="85"/>
      <c r="I716" s="81"/>
      <c r="J716" s="95">
        <f t="shared" si="117"/>
        <v>0</v>
      </c>
    </row>
    <row r="717" spans="2:10" s="11" customFormat="1" ht="15">
      <c r="B717" s="15" t="s">
        <v>119</v>
      </c>
      <c r="C717" s="69" t="s">
        <v>103</v>
      </c>
      <c r="D717" s="14" t="s">
        <v>108</v>
      </c>
      <c r="E717" s="109"/>
      <c r="F717" s="81"/>
      <c r="G717" s="91">
        <f t="shared" si="116"/>
        <v>0</v>
      </c>
      <c r="H717" s="85"/>
      <c r="I717" s="81"/>
      <c r="J717" s="95">
        <f t="shared" si="117"/>
        <v>0</v>
      </c>
    </row>
    <row r="718" spans="2:10" s="11" customFormat="1" ht="15">
      <c r="B718" s="15"/>
      <c r="C718" s="69"/>
      <c r="D718" s="14"/>
      <c r="E718" s="109"/>
      <c r="F718" s="81"/>
      <c r="G718" s="91"/>
      <c r="H718" s="85"/>
      <c r="I718" s="81"/>
      <c r="J718" s="95"/>
    </row>
    <row r="719" spans="2:10" s="11" customFormat="1" ht="15.75">
      <c r="B719" s="61">
        <v>5</v>
      </c>
      <c r="C719" s="72" t="s">
        <v>29</v>
      </c>
      <c r="D719" s="62"/>
      <c r="E719" s="111"/>
      <c r="F719" s="79"/>
      <c r="G719" s="90"/>
      <c r="H719" s="83"/>
      <c r="I719" s="79"/>
      <c r="J719" s="97"/>
    </row>
    <row r="720" spans="2:10" s="11" customFormat="1" ht="15">
      <c r="B720" s="15" t="s">
        <v>14</v>
      </c>
      <c r="C720" s="69" t="s">
        <v>13</v>
      </c>
      <c r="D720" s="14" t="s">
        <v>108</v>
      </c>
      <c r="E720" s="109"/>
      <c r="F720" s="81"/>
      <c r="G720" s="91">
        <f t="shared" ref="G720:G722" si="118">E720*F720</f>
        <v>0</v>
      </c>
      <c r="H720" s="85"/>
      <c r="I720" s="81"/>
      <c r="J720" s="95">
        <f t="shared" ref="J720:J722" si="119">H720*I720</f>
        <v>0</v>
      </c>
    </row>
    <row r="721" spans="2:10" s="11" customFormat="1" ht="15">
      <c r="B721" s="15" t="s">
        <v>30</v>
      </c>
      <c r="C721" s="69" t="s">
        <v>194</v>
      </c>
      <c r="D721" s="14" t="s">
        <v>108</v>
      </c>
      <c r="E721" s="109"/>
      <c r="F721" s="81"/>
      <c r="G721" s="91">
        <f t="shared" si="118"/>
        <v>0</v>
      </c>
      <c r="H721" s="85"/>
      <c r="I721" s="81"/>
      <c r="J721" s="95">
        <f t="shared" si="119"/>
        <v>0</v>
      </c>
    </row>
    <row r="722" spans="2:10" s="11" customFormat="1" ht="15">
      <c r="B722" s="15" t="s">
        <v>95</v>
      </c>
      <c r="C722" s="69" t="s">
        <v>195</v>
      </c>
      <c r="D722" s="14" t="s">
        <v>108</v>
      </c>
      <c r="E722" s="109"/>
      <c r="F722" s="81"/>
      <c r="G722" s="91">
        <f t="shared" si="118"/>
        <v>0</v>
      </c>
      <c r="H722" s="85"/>
      <c r="I722" s="81"/>
      <c r="J722" s="95">
        <f t="shared" si="119"/>
        <v>0</v>
      </c>
    </row>
    <row r="723" spans="2:10" s="11" customFormat="1" ht="15.75" thickBot="1">
      <c r="B723" s="49"/>
      <c r="C723" s="78"/>
      <c r="D723" s="114"/>
      <c r="E723" s="112"/>
      <c r="F723" s="89"/>
      <c r="G723" s="93"/>
      <c r="H723" s="88"/>
      <c r="I723" s="89"/>
      <c r="J723" s="98"/>
    </row>
    <row r="724" spans="2:10" s="18" customFormat="1" ht="16.5" thickBot="1">
      <c r="B724" s="19"/>
      <c r="C724" s="50" t="str">
        <f>CONCATENATE("TOTAL PRECIO ",C684)</f>
        <v>TOTAL PRECIO ESTACIÓN SANTA ANA L5</v>
      </c>
      <c r="D724" s="222"/>
      <c r="E724" s="223"/>
      <c r="F724" s="223"/>
      <c r="G724" s="115">
        <f>SUM(G687:G723)</f>
        <v>0</v>
      </c>
      <c r="H724" s="222"/>
      <c r="I724" s="223"/>
      <c r="J724" s="116">
        <f>SUM(J687:J723)</f>
        <v>0</v>
      </c>
    </row>
    <row r="725" spans="2:10" ht="15">
      <c r="B725" s="17"/>
      <c r="C725" s="48"/>
      <c r="D725" s="17"/>
      <c r="E725" s="11"/>
      <c r="F725" s="11"/>
      <c r="G725" s="11"/>
    </row>
    <row r="726" spans="2:10" ht="15.75">
      <c r="B726" s="230" t="s">
        <v>3</v>
      </c>
      <c r="C726" s="230"/>
      <c r="D726" s="235"/>
      <c r="E726" s="235"/>
      <c r="F726" s="225"/>
      <c r="G726" s="225"/>
    </row>
    <row r="727" spans="2:10" ht="15.75">
      <c r="B727" s="230" t="s">
        <v>4</v>
      </c>
      <c r="C727" s="230"/>
      <c r="D727" s="230"/>
      <c r="E727" s="230"/>
      <c r="F727" s="225"/>
      <c r="G727" s="225"/>
    </row>
    <row r="728" spans="2:10" ht="15.75">
      <c r="B728" s="230" t="s">
        <v>5</v>
      </c>
      <c r="C728" s="230"/>
      <c r="D728" s="231"/>
      <c r="E728" s="231"/>
      <c r="F728" s="226"/>
      <c r="G728" s="226"/>
    </row>
    <row r="731" spans="2:10" ht="16.5" thickBot="1">
      <c r="C731" s="66" t="s">
        <v>176</v>
      </c>
      <c r="D731" s="20"/>
    </row>
    <row r="732" spans="2:10" s="12" customFormat="1" ht="21.75" customHeight="1" thickBot="1">
      <c r="B732" s="55" t="s">
        <v>0</v>
      </c>
      <c r="C732" s="238" t="s">
        <v>1</v>
      </c>
      <c r="D732" s="240" t="s">
        <v>2</v>
      </c>
      <c r="E732" s="227" t="s">
        <v>113</v>
      </c>
      <c r="F732" s="228"/>
      <c r="G732" s="234"/>
      <c r="H732" s="227" t="s">
        <v>116</v>
      </c>
      <c r="I732" s="228"/>
      <c r="J732" s="229"/>
    </row>
    <row r="733" spans="2:10" s="12" customFormat="1" ht="32.25" thickBot="1">
      <c r="B733" s="56" t="s">
        <v>177</v>
      </c>
      <c r="C733" s="239"/>
      <c r="D733" s="241"/>
      <c r="E733" s="128" t="s">
        <v>109</v>
      </c>
      <c r="F733" s="129" t="s">
        <v>111</v>
      </c>
      <c r="G733" s="130" t="s">
        <v>112</v>
      </c>
      <c r="H733" s="131" t="s">
        <v>109</v>
      </c>
      <c r="I733" s="129" t="s">
        <v>114</v>
      </c>
      <c r="J733" s="132" t="s">
        <v>115</v>
      </c>
    </row>
    <row r="734" spans="2:10" s="12" customFormat="1" ht="15.75">
      <c r="B734" s="63">
        <v>1</v>
      </c>
      <c r="C734" s="68" t="s">
        <v>238</v>
      </c>
      <c r="D734" s="60"/>
      <c r="E734" s="108"/>
      <c r="F734" s="100"/>
      <c r="G734" s="101"/>
      <c r="H734" s="99"/>
      <c r="I734" s="100"/>
      <c r="J734" s="102"/>
    </row>
    <row r="735" spans="2:10" s="12" customFormat="1" ht="15.75">
      <c r="B735" s="32" t="s">
        <v>23</v>
      </c>
      <c r="C735" s="69" t="s">
        <v>239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32"/>
      <c r="C736" s="70"/>
      <c r="D736" s="14"/>
      <c r="E736" s="109"/>
      <c r="F736" s="80"/>
      <c r="G736" s="91"/>
      <c r="H736" s="85"/>
      <c r="I736" s="94"/>
      <c r="J736" s="95"/>
    </row>
    <row r="737" spans="2:10" ht="15.75">
      <c r="B737" s="63">
        <v>2</v>
      </c>
      <c r="C737" s="68" t="s">
        <v>31</v>
      </c>
      <c r="D737" s="60"/>
      <c r="E737" s="108"/>
      <c r="F737" s="100"/>
      <c r="G737" s="101"/>
      <c r="H737" s="99"/>
      <c r="I737" s="100"/>
      <c r="J737" s="102"/>
    </row>
    <row r="738" spans="2:10" ht="15.75">
      <c r="B738" s="32" t="s">
        <v>8</v>
      </c>
      <c r="C738" s="69" t="s">
        <v>158</v>
      </c>
      <c r="D738" s="14" t="s">
        <v>108</v>
      </c>
      <c r="E738" s="109"/>
      <c r="F738" s="80"/>
      <c r="G738" s="91">
        <f>E738*F738</f>
        <v>0</v>
      </c>
      <c r="H738" s="85"/>
      <c r="I738" s="94"/>
      <c r="J738" s="95">
        <f>H738*I738</f>
        <v>0</v>
      </c>
    </row>
    <row r="739" spans="2:10" ht="15.75">
      <c r="B739" s="32"/>
      <c r="C739" s="71"/>
      <c r="D739" s="14"/>
      <c r="E739" s="109"/>
      <c r="F739" s="81"/>
      <c r="G739" s="91"/>
      <c r="H739" s="85"/>
      <c r="I739" s="81"/>
      <c r="J739" s="95"/>
    </row>
    <row r="740" spans="2:10" ht="15.75">
      <c r="B740" s="61">
        <v>3</v>
      </c>
      <c r="C740" s="72" t="s">
        <v>32</v>
      </c>
      <c r="D740" s="62"/>
      <c r="E740" s="111"/>
      <c r="F740" s="79"/>
      <c r="G740" s="90"/>
      <c r="H740" s="83"/>
      <c r="I740" s="79"/>
      <c r="J740" s="97"/>
    </row>
    <row r="741" spans="2:10" ht="15.75">
      <c r="B741" s="32" t="s">
        <v>10</v>
      </c>
      <c r="C741" s="73" t="s">
        <v>160</v>
      </c>
      <c r="D741" s="14" t="s">
        <v>108</v>
      </c>
      <c r="E741" s="109"/>
      <c r="F741" s="81"/>
      <c r="G741" s="91">
        <f t="shared" ref="G741" si="120">E741*F741</f>
        <v>0</v>
      </c>
      <c r="H741" s="85"/>
      <c r="I741" s="81"/>
      <c r="J741" s="95">
        <f t="shared" ref="J741" si="121">H741*I741</f>
        <v>0</v>
      </c>
    </row>
    <row r="742" spans="2:10" ht="15">
      <c r="B742" s="15"/>
      <c r="C742" s="74"/>
      <c r="D742" s="14"/>
      <c r="E742" s="109"/>
      <c r="F742" s="81"/>
      <c r="G742" s="91"/>
      <c r="H742" s="85"/>
      <c r="I742" s="81"/>
      <c r="J742" s="95"/>
    </row>
    <row r="743" spans="2:10" ht="15.75">
      <c r="B743" s="61">
        <v>4</v>
      </c>
      <c r="C743" s="72" t="s">
        <v>79</v>
      </c>
      <c r="D743" s="62"/>
      <c r="E743" s="111"/>
      <c r="F743" s="79"/>
      <c r="G743" s="90"/>
      <c r="H743" s="83"/>
      <c r="I743" s="79"/>
      <c r="J743" s="97"/>
    </row>
    <row r="744" spans="2:10" ht="15.75">
      <c r="B744" s="32" t="s">
        <v>11</v>
      </c>
      <c r="C744" s="73" t="s">
        <v>161</v>
      </c>
      <c r="D744" s="14" t="s">
        <v>108</v>
      </c>
      <c r="E744" s="109"/>
      <c r="F744" s="81"/>
      <c r="G744" s="91">
        <f t="shared" ref="G744" si="122">E744*F744</f>
        <v>0</v>
      </c>
      <c r="H744" s="85"/>
      <c r="I744" s="81"/>
      <c r="J744" s="95">
        <f t="shared" ref="J744" si="123">H744*I744</f>
        <v>0</v>
      </c>
    </row>
    <row r="745" spans="2:10" ht="15.75" thickBot="1">
      <c r="B745" s="15"/>
      <c r="C745" s="75"/>
      <c r="D745" s="14"/>
      <c r="E745" s="109"/>
      <c r="F745" s="81"/>
      <c r="G745" s="91"/>
      <c r="H745" s="85"/>
      <c r="I745" s="81"/>
      <c r="J745" s="95"/>
    </row>
    <row r="746" spans="2:10" ht="16.5" thickBot="1">
      <c r="B746" s="19"/>
      <c r="C746" s="50" t="str">
        <f>CONCATENATE("TOTAL PRECIO ",C731)</f>
        <v>TOTAL PRECIO VARIOS LÍNEA 5</v>
      </c>
      <c r="D746" s="222"/>
      <c r="E746" s="223"/>
      <c r="F746" s="223"/>
      <c r="G746" s="115">
        <f>SUM(G734:G745)</f>
        <v>0</v>
      </c>
      <c r="H746" s="222"/>
      <c r="I746" s="223"/>
      <c r="J746" s="116">
        <f>SUM(J734:J745)</f>
        <v>0</v>
      </c>
    </row>
    <row r="747" spans="2:10" ht="15">
      <c r="B747" s="17"/>
      <c r="C747" s="59"/>
      <c r="D747" s="17"/>
      <c r="E747" s="11"/>
      <c r="F747" s="11"/>
      <c r="G747" s="11"/>
      <c r="H747" s="11"/>
      <c r="I747" s="11"/>
      <c r="J747" s="11"/>
    </row>
    <row r="748" spans="2:10" ht="15.75">
      <c r="B748" s="230" t="s">
        <v>3</v>
      </c>
      <c r="C748" s="230"/>
      <c r="D748" s="235"/>
      <c r="E748" s="235"/>
      <c r="F748" s="225"/>
      <c r="G748" s="225"/>
      <c r="I748" s="225"/>
      <c r="J748" s="225"/>
    </row>
    <row r="749" spans="2:10" ht="15.75">
      <c r="B749" s="230" t="s">
        <v>4</v>
      </c>
      <c r="C749" s="230"/>
      <c r="D749" s="230"/>
      <c r="E749" s="230"/>
      <c r="F749" s="225"/>
      <c r="G749" s="225"/>
      <c r="I749" s="225"/>
      <c r="J749" s="225"/>
    </row>
    <row r="750" spans="2:10" ht="15.75">
      <c r="B750" s="230" t="s">
        <v>5</v>
      </c>
      <c r="C750" s="230"/>
      <c r="D750" s="231"/>
      <c r="E750" s="231"/>
      <c r="F750" s="226"/>
      <c r="G750" s="226"/>
      <c r="I750" s="226"/>
      <c r="J750" s="226"/>
    </row>
  </sheetData>
  <mergeCells count="328">
    <mergeCell ref="A36:D36"/>
    <mergeCell ref="B27:D27"/>
    <mergeCell ref="E27:G27"/>
    <mergeCell ref="H27:J27"/>
    <mergeCell ref="B28:D28"/>
    <mergeCell ref="E28:G28"/>
    <mergeCell ref="H28:J28"/>
    <mergeCell ref="B33:C33"/>
    <mergeCell ref="B34:C34"/>
    <mergeCell ref="B35:C35"/>
    <mergeCell ref="H31:J31"/>
    <mergeCell ref="B30:D30"/>
    <mergeCell ref="E30:G30"/>
    <mergeCell ref="H30:J30"/>
    <mergeCell ref="B31:D31"/>
    <mergeCell ref="E31:G31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B4:F4"/>
    <mergeCell ref="B37:C37"/>
    <mergeCell ref="E37:F37"/>
    <mergeCell ref="B80:C80"/>
    <mergeCell ref="D80:E80"/>
    <mergeCell ref="F80:G80"/>
    <mergeCell ref="B6:J7"/>
    <mergeCell ref="B8:J9"/>
    <mergeCell ref="B10:J10"/>
    <mergeCell ref="H37:I37"/>
    <mergeCell ref="H39:J39"/>
    <mergeCell ref="B11:D12"/>
    <mergeCell ref="E11:G11"/>
    <mergeCell ref="H11:J11"/>
    <mergeCell ref="E12:G12"/>
    <mergeCell ref="H12:J12"/>
    <mergeCell ref="B29:D29"/>
    <mergeCell ref="E29:G29"/>
    <mergeCell ref="H29:J29"/>
    <mergeCell ref="B83:C83"/>
    <mergeCell ref="E83:F83"/>
    <mergeCell ref="C85:C86"/>
    <mergeCell ref="D85:D86"/>
    <mergeCell ref="E85:G85"/>
    <mergeCell ref="B81:C81"/>
    <mergeCell ref="D81:E81"/>
    <mergeCell ref="F81:G81"/>
    <mergeCell ref="C39:C40"/>
    <mergeCell ref="D39:D40"/>
    <mergeCell ref="B79:C79"/>
    <mergeCell ref="D79:E79"/>
    <mergeCell ref="F79:G79"/>
    <mergeCell ref="E39:G39"/>
    <mergeCell ref="B128:C128"/>
    <mergeCell ref="D128:E128"/>
    <mergeCell ref="F128:G128"/>
    <mergeCell ref="C132:C133"/>
    <mergeCell ref="D132:D133"/>
    <mergeCell ref="B126:C126"/>
    <mergeCell ref="D126:E126"/>
    <mergeCell ref="F126:G126"/>
    <mergeCell ref="B127:C127"/>
    <mergeCell ref="D127:E127"/>
    <mergeCell ref="F127:G127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316:C316"/>
    <mergeCell ref="D316:E316"/>
    <mergeCell ref="F316:G316"/>
    <mergeCell ref="C320:C321"/>
    <mergeCell ref="D320:D321"/>
    <mergeCell ref="E320:G320"/>
    <mergeCell ref="B314:C314"/>
    <mergeCell ref="D314:E314"/>
    <mergeCell ref="F314:G314"/>
    <mergeCell ref="B315:C315"/>
    <mergeCell ref="D315:E315"/>
    <mergeCell ref="F315:G315"/>
    <mergeCell ref="B363:C363"/>
    <mergeCell ref="D363:E363"/>
    <mergeCell ref="F363:G363"/>
    <mergeCell ref="B365:C365"/>
    <mergeCell ref="E365:F365"/>
    <mergeCell ref="C367:C368"/>
    <mergeCell ref="D367:D368"/>
    <mergeCell ref="B361:C361"/>
    <mergeCell ref="D361:E361"/>
    <mergeCell ref="F361:G361"/>
    <mergeCell ref="B362:C362"/>
    <mergeCell ref="D362:E362"/>
    <mergeCell ref="F362:G362"/>
    <mergeCell ref="B410:C410"/>
    <mergeCell ref="D410:E410"/>
    <mergeCell ref="F410:G410"/>
    <mergeCell ref="C414:C415"/>
    <mergeCell ref="D414:D415"/>
    <mergeCell ref="B408:C408"/>
    <mergeCell ref="D408:E408"/>
    <mergeCell ref="F408:G408"/>
    <mergeCell ref="B409:C409"/>
    <mergeCell ref="D409:E409"/>
    <mergeCell ref="F409:G409"/>
    <mergeCell ref="B455:C455"/>
    <mergeCell ref="D455:E455"/>
    <mergeCell ref="F455:G455"/>
    <mergeCell ref="B457:C457"/>
    <mergeCell ref="E457:F457"/>
    <mergeCell ref="C459:C460"/>
    <mergeCell ref="D459:D460"/>
    <mergeCell ref="B453:C453"/>
    <mergeCell ref="D453:E453"/>
    <mergeCell ref="F453:G453"/>
    <mergeCell ref="B454:C454"/>
    <mergeCell ref="D454:E454"/>
    <mergeCell ref="F454:G454"/>
    <mergeCell ref="E459:G459"/>
    <mergeCell ref="B500:C500"/>
    <mergeCell ref="D500:E500"/>
    <mergeCell ref="F500:G500"/>
    <mergeCell ref="C504:C505"/>
    <mergeCell ref="D504:D505"/>
    <mergeCell ref="D541:F541"/>
    <mergeCell ref="B498:C498"/>
    <mergeCell ref="D498:E498"/>
    <mergeCell ref="F498:G498"/>
    <mergeCell ref="B499:C499"/>
    <mergeCell ref="D499:E499"/>
    <mergeCell ref="F499:G499"/>
    <mergeCell ref="B545:C545"/>
    <mergeCell ref="D545:E545"/>
    <mergeCell ref="F545:G545"/>
    <mergeCell ref="B547:C547"/>
    <mergeCell ref="E547:F547"/>
    <mergeCell ref="C549:C550"/>
    <mergeCell ref="D549:D550"/>
    <mergeCell ref="E549:G549"/>
    <mergeCell ref="B543:C543"/>
    <mergeCell ref="D543:E543"/>
    <mergeCell ref="F543:G543"/>
    <mergeCell ref="B544:C544"/>
    <mergeCell ref="D544:E544"/>
    <mergeCell ref="F544:G544"/>
    <mergeCell ref="B591:C591"/>
    <mergeCell ref="D591:E591"/>
    <mergeCell ref="F591:G591"/>
    <mergeCell ref="C595:C596"/>
    <mergeCell ref="D595:D596"/>
    <mergeCell ref="B589:C589"/>
    <mergeCell ref="D589:E589"/>
    <mergeCell ref="F589:G589"/>
    <mergeCell ref="B590:C590"/>
    <mergeCell ref="D590:E590"/>
    <mergeCell ref="F590:G590"/>
    <mergeCell ref="B636:C636"/>
    <mergeCell ref="D636:E636"/>
    <mergeCell ref="F636:G636"/>
    <mergeCell ref="C640:C641"/>
    <mergeCell ref="D640:D641"/>
    <mergeCell ref="B634:C634"/>
    <mergeCell ref="D634:E634"/>
    <mergeCell ref="F634:G634"/>
    <mergeCell ref="B635:C635"/>
    <mergeCell ref="D635:E635"/>
    <mergeCell ref="F635:G635"/>
    <mergeCell ref="B681:C681"/>
    <mergeCell ref="D681:E681"/>
    <mergeCell ref="F681:G681"/>
    <mergeCell ref="C685:C686"/>
    <mergeCell ref="D685:D686"/>
    <mergeCell ref="B679:C679"/>
    <mergeCell ref="D679:E679"/>
    <mergeCell ref="F679:G679"/>
    <mergeCell ref="B680:C680"/>
    <mergeCell ref="D680:E680"/>
    <mergeCell ref="F680:G680"/>
    <mergeCell ref="B728:C728"/>
    <mergeCell ref="D728:E728"/>
    <mergeCell ref="F728:G728"/>
    <mergeCell ref="B726:C726"/>
    <mergeCell ref="D726:E726"/>
    <mergeCell ref="F726:G726"/>
    <mergeCell ref="B727:C727"/>
    <mergeCell ref="D727:E727"/>
    <mergeCell ref="F727:G727"/>
    <mergeCell ref="H459:J459"/>
    <mergeCell ref="E504:G504"/>
    <mergeCell ref="H504:J504"/>
    <mergeCell ref="H451:I451"/>
    <mergeCell ref="D496:F496"/>
    <mergeCell ref="H496:I496"/>
    <mergeCell ref="H85:J85"/>
    <mergeCell ref="E132:G132"/>
    <mergeCell ref="H132:J132"/>
    <mergeCell ref="E179:G179"/>
    <mergeCell ref="H179:J179"/>
    <mergeCell ref="E226:G226"/>
    <mergeCell ref="H226:J226"/>
    <mergeCell ref="E273:G273"/>
    <mergeCell ref="H273:J273"/>
    <mergeCell ref="D312:F312"/>
    <mergeCell ref="H312:I312"/>
    <mergeCell ref="D359:F359"/>
    <mergeCell ref="H359:I359"/>
    <mergeCell ref="D406:F406"/>
    <mergeCell ref="H406:I406"/>
    <mergeCell ref="D451:F451"/>
    <mergeCell ref="H320:J320"/>
    <mergeCell ref="E367:G367"/>
    <mergeCell ref="H367:J367"/>
    <mergeCell ref="E414:G414"/>
    <mergeCell ref="H414:J414"/>
    <mergeCell ref="D77:F77"/>
    <mergeCell ref="H77:I77"/>
    <mergeCell ref="D124:F124"/>
    <mergeCell ref="H124:I124"/>
    <mergeCell ref="D171:F171"/>
    <mergeCell ref="H171:I171"/>
    <mergeCell ref="D218:F218"/>
    <mergeCell ref="H218:I218"/>
    <mergeCell ref="D265:F265"/>
    <mergeCell ref="H265:I265"/>
    <mergeCell ref="H541:I541"/>
    <mergeCell ref="D587:F587"/>
    <mergeCell ref="H587:I587"/>
    <mergeCell ref="D632:F632"/>
    <mergeCell ref="H632:I632"/>
    <mergeCell ref="D677:F677"/>
    <mergeCell ref="H677:I677"/>
    <mergeCell ref="D724:F724"/>
    <mergeCell ref="H724:I724"/>
    <mergeCell ref="H549:J549"/>
    <mergeCell ref="E595:G595"/>
    <mergeCell ref="H595:J595"/>
    <mergeCell ref="E640:G640"/>
    <mergeCell ref="H640:J640"/>
    <mergeCell ref="E685:G685"/>
    <mergeCell ref="H685:J685"/>
    <mergeCell ref="B750:C750"/>
    <mergeCell ref="D750:E750"/>
    <mergeCell ref="F750:G750"/>
    <mergeCell ref="I750:J750"/>
    <mergeCell ref="C732:C733"/>
    <mergeCell ref="D732:D733"/>
    <mergeCell ref="E732:G732"/>
    <mergeCell ref="H732:J732"/>
    <mergeCell ref="B748:C748"/>
    <mergeCell ref="D748:E748"/>
    <mergeCell ref="F748:G748"/>
    <mergeCell ref="I748:J748"/>
    <mergeCell ref="B749:C749"/>
    <mergeCell ref="D749:E749"/>
    <mergeCell ref="F749:G749"/>
    <mergeCell ref="I749:J749"/>
    <mergeCell ref="D746:F746"/>
    <mergeCell ref="H746:I746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6" max="10" man="1"/>
    <brk id="82" max="10" man="1"/>
    <brk id="129" max="10" man="1"/>
    <brk id="176" max="10" man="1"/>
    <brk id="223" max="10" man="1"/>
    <brk id="270" max="10" man="1"/>
    <brk id="317" max="10" man="1"/>
    <brk id="364" max="10" man="1"/>
    <brk id="411" max="10" man="1"/>
    <brk id="456" max="10" man="1"/>
    <brk id="501" max="10" man="1"/>
    <brk id="546" max="10" man="1"/>
    <brk id="592" max="10" man="1"/>
    <brk id="637" max="10" man="1"/>
    <brk id="682" max="10" man="1"/>
    <brk id="7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9.710937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2" s="1" customFormat="1" ht="14.25">
      <c r="B1" s="2"/>
      <c r="C1" s="35"/>
      <c r="D1" s="2"/>
      <c r="E1" s="3"/>
      <c r="H1" s="3"/>
    </row>
    <row r="2" spans="2:12" s="1" customFormat="1" ht="14.25">
      <c r="B2" s="2"/>
      <c r="C2" s="35"/>
      <c r="D2" s="2"/>
      <c r="E2" s="3"/>
      <c r="H2" s="3"/>
    </row>
    <row r="3" spans="2:12" s="1" customFormat="1" ht="14.25">
      <c r="B3" s="2"/>
      <c r="C3" s="35"/>
      <c r="D3" s="2"/>
      <c r="E3" s="3"/>
      <c r="H3" s="3"/>
    </row>
    <row r="4" spans="2:12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2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2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2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2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2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2" s="5" customFormat="1" ht="49.5" customHeight="1" thickBot="1">
      <c r="B10" s="218" t="s">
        <v>205</v>
      </c>
      <c r="C10" s="218"/>
      <c r="D10" s="218"/>
      <c r="E10" s="218"/>
      <c r="F10" s="218"/>
      <c r="G10" s="218"/>
      <c r="H10" s="218"/>
      <c r="I10" s="218"/>
      <c r="J10" s="218"/>
    </row>
    <row r="11" spans="2:12" s="5" customFormat="1" ht="16.5" thickBot="1">
      <c r="B11" s="242" t="s">
        <v>148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2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2" s="1" customFormat="1" ht="15">
      <c r="B13" s="305" t="str">
        <f>F2.4!C24</f>
        <v>EDIFICIO CENTRAL</v>
      </c>
      <c r="C13" s="306"/>
      <c r="D13" s="307"/>
      <c r="E13" s="257">
        <f>F2.4!G54</f>
        <v>0</v>
      </c>
      <c r="F13" s="258"/>
      <c r="G13" s="259"/>
      <c r="H13" s="271">
        <f>F2.4!J54</f>
        <v>0</v>
      </c>
      <c r="I13" s="272"/>
      <c r="J13" s="273"/>
      <c r="L13" s="67"/>
    </row>
    <row r="14" spans="2:12" s="1" customFormat="1" ht="15.75" thickBot="1">
      <c r="B14" s="305" t="str">
        <f>F2.4!C61</f>
        <v>VARIOS EDIFICIOS CENTRALES</v>
      </c>
      <c r="C14" s="306"/>
      <c r="D14" s="307"/>
      <c r="E14" s="257">
        <f>F2.4!G76</f>
        <v>0</v>
      </c>
      <c r="F14" s="258"/>
      <c r="G14" s="259"/>
      <c r="H14" s="271">
        <f>F2.4!J76</f>
        <v>0</v>
      </c>
      <c r="I14" s="272"/>
      <c r="J14" s="273"/>
      <c r="L14" s="67"/>
    </row>
    <row r="15" spans="2:12" s="5" customFormat="1" ht="15.75">
      <c r="B15" s="248" t="s">
        <v>247</v>
      </c>
      <c r="C15" s="249"/>
      <c r="D15" s="250"/>
      <c r="E15" s="277">
        <f>SUM(E13:G14)</f>
        <v>0</v>
      </c>
      <c r="F15" s="278"/>
      <c r="G15" s="279"/>
      <c r="H15" s="283">
        <f>SUM(H13:J14)</f>
        <v>0</v>
      </c>
      <c r="I15" s="284"/>
      <c r="J15" s="285"/>
    </row>
    <row r="16" spans="2:12" s="5" customFormat="1" ht="16.5" thickBot="1">
      <c r="B16" s="251" t="s">
        <v>6</v>
      </c>
      <c r="C16" s="252"/>
      <c r="D16" s="253"/>
      <c r="E16" s="280">
        <f>+E15*0.19</f>
        <v>0</v>
      </c>
      <c r="F16" s="281"/>
      <c r="G16" s="282"/>
      <c r="H16" s="286">
        <f>+H15*0.19</f>
        <v>0</v>
      </c>
      <c r="I16" s="287"/>
      <c r="J16" s="288"/>
    </row>
    <row r="17" spans="2:12" s="5" customFormat="1" ht="16.5" thickBot="1">
      <c r="B17" s="254" t="s">
        <v>248</v>
      </c>
      <c r="C17" s="255"/>
      <c r="D17" s="256"/>
      <c r="E17" s="302">
        <f>+E15+E16</f>
        <v>0</v>
      </c>
      <c r="F17" s="303"/>
      <c r="G17" s="304"/>
      <c r="H17" s="299">
        <f>+H15+H16</f>
        <v>0</v>
      </c>
      <c r="I17" s="300"/>
      <c r="J17" s="301"/>
    </row>
    <row r="18" spans="2:12" s="1" customFormat="1" ht="18">
      <c r="B18" s="163"/>
      <c r="C18" s="163"/>
      <c r="D18" s="41"/>
      <c r="E18" s="159"/>
      <c r="F18" s="159"/>
      <c r="G18" s="10"/>
      <c r="H18" s="159"/>
      <c r="I18" s="159"/>
      <c r="J18" s="10"/>
      <c r="L18" s="67"/>
    </row>
    <row r="19" spans="2:12" s="1" customFormat="1" ht="18">
      <c r="B19" s="217" t="s">
        <v>3</v>
      </c>
      <c r="C19" s="217"/>
      <c r="D19" s="41"/>
      <c r="E19" s="159"/>
      <c r="F19" s="159"/>
      <c r="G19" s="10"/>
      <c r="H19" s="159"/>
      <c r="I19" s="159"/>
      <c r="J19" s="10"/>
    </row>
    <row r="20" spans="2:12" s="1" customFormat="1" ht="18">
      <c r="B20" s="217" t="s">
        <v>4</v>
      </c>
      <c r="C20" s="217"/>
      <c r="D20" s="41"/>
      <c r="E20" s="159"/>
      <c r="F20" s="159"/>
      <c r="G20" s="10"/>
      <c r="H20" s="159"/>
      <c r="I20" s="159"/>
      <c r="J20" s="10"/>
    </row>
    <row r="21" spans="2:12" s="1" customFormat="1" ht="18">
      <c r="B21" s="217" t="s">
        <v>5</v>
      </c>
      <c r="C21" s="217"/>
      <c r="D21" s="41"/>
      <c r="E21" s="159"/>
      <c r="F21" s="159"/>
      <c r="G21" s="10"/>
      <c r="H21" s="159"/>
      <c r="I21" s="159"/>
      <c r="J21" s="10"/>
    </row>
    <row r="22" spans="2:12" s="1" customFormat="1" ht="18">
      <c r="B22" s="163"/>
      <c r="C22" s="163"/>
      <c r="D22" s="41"/>
      <c r="E22" s="159"/>
      <c r="F22" s="159"/>
      <c r="G22" s="10"/>
      <c r="H22" s="159"/>
      <c r="I22" s="159"/>
      <c r="J22" s="10"/>
      <c r="L22" s="67"/>
    </row>
    <row r="23" spans="2:12" s="1" customFormat="1" ht="18">
      <c r="B23" s="163"/>
      <c r="C23" s="163"/>
      <c r="D23" s="41"/>
      <c r="E23" s="159"/>
      <c r="F23" s="159"/>
      <c r="G23" s="10"/>
      <c r="H23" s="159"/>
      <c r="I23" s="159"/>
      <c r="J23" s="10"/>
      <c r="L23" s="67"/>
    </row>
    <row r="24" spans="2:12" s="11" customFormat="1" ht="16.5" thickBot="1">
      <c r="C24" s="24" t="s">
        <v>78</v>
      </c>
      <c r="E24" s="33"/>
      <c r="F24" s="39"/>
      <c r="G24" s="34"/>
      <c r="H24" s="33"/>
      <c r="I24" s="39"/>
      <c r="J24" s="34"/>
      <c r="K24" s="67"/>
      <c r="L24" s="67"/>
    </row>
    <row r="25" spans="2:12" s="12" customFormat="1" ht="21.75" customHeight="1">
      <c r="B25" s="52" t="s">
        <v>0</v>
      </c>
      <c r="C25" s="238" t="s">
        <v>1</v>
      </c>
      <c r="D25" s="240" t="s">
        <v>2</v>
      </c>
      <c r="E25" s="308" t="s">
        <v>113</v>
      </c>
      <c r="F25" s="243"/>
      <c r="G25" s="244"/>
      <c r="H25" s="242" t="s">
        <v>116</v>
      </c>
      <c r="I25" s="243"/>
      <c r="J25" s="244"/>
    </row>
    <row r="26" spans="2:12" s="12" customFormat="1" ht="32.25" thickBot="1">
      <c r="B26" s="53" t="s">
        <v>196</v>
      </c>
      <c r="C26" s="239"/>
      <c r="D26" s="241"/>
      <c r="E26" s="107" t="s">
        <v>109</v>
      </c>
      <c r="F26" s="103" t="s">
        <v>111</v>
      </c>
      <c r="G26" s="106" t="s">
        <v>112</v>
      </c>
      <c r="H26" s="105" t="s">
        <v>109</v>
      </c>
      <c r="I26" s="103" t="s">
        <v>114</v>
      </c>
      <c r="J26" s="106" t="s">
        <v>115</v>
      </c>
    </row>
    <row r="27" spans="2:12" s="12" customFormat="1" ht="15.75">
      <c r="B27" s="63">
        <v>1</v>
      </c>
      <c r="C27" s="68" t="s">
        <v>22</v>
      </c>
      <c r="D27" s="60"/>
      <c r="E27" s="108"/>
      <c r="F27" s="100"/>
      <c r="G27" s="102"/>
      <c r="H27" s="99"/>
      <c r="I27" s="100"/>
      <c r="J27" s="102"/>
    </row>
    <row r="28" spans="2:12" s="12" customFormat="1" ht="15.75">
      <c r="B28" s="32" t="s">
        <v>23</v>
      </c>
      <c r="C28" s="69" t="s">
        <v>94</v>
      </c>
      <c r="D28" s="14" t="s">
        <v>108</v>
      </c>
      <c r="E28" s="109"/>
      <c r="F28" s="80"/>
      <c r="G28" s="86">
        <f>E28*F28</f>
        <v>0</v>
      </c>
      <c r="H28" s="85"/>
      <c r="I28" s="80"/>
      <c r="J28" s="95">
        <f>H28*I28</f>
        <v>0</v>
      </c>
    </row>
    <row r="29" spans="2:12" s="12" customFormat="1" ht="15.75" customHeight="1">
      <c r="B29" s="32"/>
      <c r="C29" s="71"/>
      <c r="D29" s="14"/>
      <c r="E29" s="109"/>
      <c r="F29" s="81"/>
      <c r="G29" s="86"/>
      <c r="H29" s="85"/>
      <c r="I29" s="81"/>
      <c r="J29" s="95"/>
    </row>
    <row r="30" spans="2:12" s="12" customFormat="1" ht="15.75">
      <c r="B30" s="63">
        <v>2</v>
      </c>
      <c r="C30" s="68" t="s">
        <v>15</v>
      </c>
      <c r="D30" s="62"/>
      <c r="E30" s="111"/>
      <c r="F30" s="79"/>
      <c r="G30" s="84"/>
      <c r="H30" s="83"/>
      <c r="I30" s="79"/>
      <c r="J30" s="97"/>
    </row>
    <row r="31" spans="2:12" s="11" customFormat="1" ht="15">
      <c r="B31" s="15" t="s">
        <v>8</v>
      </c>
      <c r="C31" s="74" t="s">
        <v>237</v>
      </c>
      <c r="D31" s="14" t="s">
        <v>108</v>
      </c>
      <c r="E31" s="109"/>
      <c r="F31" s="81"/>
      <c r="G31" s="86">
        <f t="shared" ref="G31" si="0">E31*F31</f>
        <v>0</v>
      </c>
      <c r="H31" s="85"/>
      <c r="I31" s="81"/>
      <c r="J31" s="95">
        <f t="shared" ref="J31" si="1">H31*I31</f>
        <v>0</v>
      </c>
    </row>
    <row r="32" spans="2:12" s="6" customFormat="1" ht="15">
      <c r="B32" s="15" t="s">
        <v>9</v>
      </c>
      <c r="C32" s="74" t="s">
        <v>81</v>
      </c>
      <c r="D32" s="14" t="s">
        <v>108</v>
      </c>
      <c r="E32" s="109"/>
      <c r="F32" s="81"/>
      <c r="G32" s="86">
        <f t="shared" ref="G32:G36" si="2">E32*F32</f>
        <v>0</v>
      </c>
      <c r="H32" s="85"/>
      <c r="I32" s="81"/>
      <c r="J32" s="95">
        <f t="shared" ref="J32:J36" si="3">H32*I32</f>
        <v>0</v>
      </c>
    </row>
    <row r="33" spans="2:10" s="11" customFormat="1" ht="15">
      <c r="B33" s="15" t="s">
        <v>142</v>
      </c>
      <c r="C33" s="69" t="s">
        <v>127</v>
      </c>
      <c r="D33" s="14" t="s">
        <v>108</v>
      </c>
      <c r="E33" s="109"/>
      <c r="F33" s="81"/>
      <c r="G33" s="86">
        <f t="shared" si="2"/>
        <v>0</v>
      </c>
      <c r="H33" s="85"/>
      <c r="I33" s="81"/>
      <c r="J33" s="95">
        <f t="shared" si="3"/>
        <v>0</v>
      </c>
    </row>
    <row r="34" spans="2:10" s="11" customFormat="1" ht="15">
      <c r="B34" s="15" t="s">
        <v>143</v>
      </c>
      <c r="C34" s="69" t="s">
        <v>126</v>
      </c>
      <c r="D34" s="14" t="s">
        <v>108</v>
      </c>
      <c r="E34" s="109"/>
      <c r="F34" s="81"/>
      <c r="G34" s="86">
        <f t="shared" ref="G34" si="4">E34*F34</f>
        <v>0</v>
      </c>
      <c r="H34" s="85"/>
      <c r="I34" s="81"/>
      <c r="J34" s="95">
        <f t="shared" ref="J34" si="5">H34*I34</f>
        <v>0</v>
      </c>
    </row>
    <row r="35" spans="2:10" s="17" customFormat="1" ht="15">
      <c r="B35" s="15" t="s">
        <v>144</v>
      </c>
      <c r="C35" s="74" t="s">
        <v>104</v>
      </c>
      <c r="D35" s="14" t="s">
        <v>108</v>
      </c>
      <c r="E35" s="109"/>
      <c r="F35" s="81"/>
      <c r="G35" s="86">
        <f t="shared" si="2"/>
        <v>0</v>
      </c>
      <c r="H35" s="85"/>
      <c r="I35" s="81"/>
      <c r="J35" s="95">
        <f t="shared" si="3"/>
        <v>0</v>
      </c>
    </row>
    <row r="36" spans="2:10" s="17" customFormat="1" ht="15">
      <c r="B36" s="15" t="s">
        <v>145</v>
      </c>
      <c r="C36" s="69" t="s">
        <v>137</v>
      </c>
      <c r="D36" s="14" t="s">
        <v>108</v>
      </c>
      <c r="E36" s="109"/>
      <c r="F36" s="81"/>
      <c r="G36" s="86">
        <f t="shared" si="2"/>
        <v>0</v>
      </c>
      <c r="H36" s="85"/>
      <c r="I36" s="81"/>
      <c r="J36" s="95">
        <f t="shared" si="3"/>
        <v>0</v>
      </c>
    </row>
    <row r="37" spans="2:10" s="17" customFormat="1" ht="15">
      <c r="B37" s="15" t="s">
        <v>146</v>
      </c>
      <c r="C37" s="69" t="s">
        <v>138</v>
      </c>
      <c r="D37" s="14" t="s">
        <v>108</v>
      </c>
      <c r="E37" s="109"/>
      <c r="F37" s="81"/>
      <c r="G37" s="86">
        <f t="shared" ref="G37:G38" si="6">E37*F37</f>
        <v>0</v>
      </c>
      <c r="H37" s="85"/>
      <c r="I37" s="81"/>
      <c r="J37" s="95">
        <f t="shared" ref="J37:J38" si="7">H37*I37</f>
        <v>0</v>
      </c>
    </row>
    <row r="38" spans="2:10" s="17" customFormat="1" ht="15">
      <c r="B38" s="15" t="s">
        <v>147</v>
      </c>
      <c r="C38" s="69" t="s">
        <v>139</v>
      </c>
      <c r="D38" s="14" t="s">
        <v>108</v>
      </c>
      <c r="E38" s="109"/>
      <c r="F38" s="81"/>
      <c r="G38" s="86">
        <f t="shared" si="6"/>
        <v>0</v>
      </c>
      <c r="H38" s="85"/>
      <c r="I38" s="81"/>
      <c r="J38" s="95">
        <f t="shared" si="7"/>
        <v>0</v>
      </c>
    </row>
    <row r="39" spans="2:10" s="17" customFormat="1" ht="15">
      <c r="B39" s="15"/>
      <c r="C39" s="74"/>
      <c r="D39" s="14"/>
      <c r="E39" s="109"/>
      <c r="F39" s="81"/>
      <c r="G39" s="86"/>
      <c r="H39" s="85"/>
      <c r="I39" s="81"/>
      <c r="J39" s="95"/>
    </row>
    <row r="40" spans="2:10" s="11" customFormat="1" ht="15.75">
      <c r="B40" s="63">
        <v>3</v>
      </c>
      <c r="C40" s="68" t="s">
        <v>96</v>
      </c>
      <c r="D40" s="62"/>
      <c r="E40" s="111"/>
      <c r="F40" s="79"/>
      <c r="G40" s="84"/>
      <c r="H40" s="83"/>
      <c r="I40" s="79"/>
      <c r="J40" s="97"/>
    </row>
    <row r="41" spans="2:10" s="12" customFormat="1" ht="15.75">
      <c r="B41" s="15" t="s">
        <v>26</v>
      </c>
      <c r="C41" s="69" t="s">
        <v>105</v>
      </c>
      <c r="D41" s="14" t="s">
        <v>108</v>
      </c>
      <c r="E41" s="109"/>
      <c r="F41" s="81"/>
      <c r="G41" s="86">
        <f t="shared" ref="G41:G44" si="8">E41*F41</f>
        <v>0</v>
      </c>
      <c r="H41" s="85"/>
      <c r="I41" s="81"/>
      <c r="J41" s="95">
        <f t="shared" ref="J41:J44" si="9">H41*I41</f>
        <v>0</v>
      </c>
    </row>
    <row r="42" spans="2:10" s="11" customFormat="1" ht="15">
      <c r="B42" s="15" t="s">
        <v>27</v>
      </c>
      <c r="C42" s="69" t="s">
        <v>107</v>
      </c>
      <c r="D42" s="14" t="s">
        <v>108</v>
      </c>
      <c r="E42" s="109"/>
      <c r="F42" s="81"/>
      <c r="G42" s="86">
        <f t="shared" si="8"/>
        <v>0</v>
      </c>
      <c r="H42" s="85"/>
      <c r="I42" s="81"/>
      <c r="J42" s="95">
        <f t="shared" si="9"/>
        <v>0</v>
      </c>
    </row>
    <row r="43" spans="2:10" s="11" customFormat="1" ht="15">
      <c r="B43" s="15" t="s">
        <v>98</v>
      </c>
      <c r="C43" s="69" t="s">
        <v>233</v>
      </c>
      <c r="D43" s="14" t="s">
        <v>108</v>
      </c>
      <c r="E43" s="109"/>
      <c r="F43" s="81"/>
      <c r="G43" s="86">
        <f t="shared" si="8"/>
        <v>0</v>
      </c>
      <c r="H43" s="85"/>
      <c r="I43" s="81"/>
      <c r="J43" s="95">
        <f t="shared" si="9"/>
        <v>0</v>
      </c>
    </row>
    <row r="44" spans="2:10" s="11" customFormat="1" ht="15">
      <c r="B44" s="15" t="s">
        <v>99</v>
      </c>
      <c r="C44" s="69" t="s">
        <v>234</v>
      </c>
      <c r="D44" s="14" t="s">
        <v>108</v>
      </c>
      <c r="E44" s="109"/>
      <c r="F44" s="81"/>
      <c r="G44" s="86">
        <f t="shared" si="8"/>
        <v>0</v>
      </c>
      <c r="H44" s="85"/>
      <c r="I44" s="81"/>
      <c r="J44" s="95">
        <f t="shared" si="9"/>
        <v>0</v>
      </c>
    </row>
    <row r="45" spans="2:10" s="11" customFormat="1" ht="15">
      <c r="B45" s="15"/>
      <c r="C45" s="75"/>
      <c r="D45" s="14"/>
      <c r="E45" s="109"/>
      <c r="F45" s="81"/>
      <c r="G45" s="86"/>
      <c r="H45" s="85"/>
      <c r="I45" s="81"/>
      <c r="J45" s="95"/>
    </row>
    <row r="46" spans="2:10" s="11" customFormat="1" ht="15.75">
      <c r="B46" s="63">
        <v>4</v>
      </c>
      <c r="C46" s="68" t="s">
        <v>28</v>
      </c>
      <c r="D46" s="62"/>
      <c r="E46" s="111"/>
      <c r="F46" s="79"/>
      <c r="G46" s="84"/>
      <c r="H46" s="83"/>
      <c r="I46" s="79"/>
      <c r="J46" s="97"/>
    </row>
    <row r="47" spans="2:10" s="11" customFormat="1" ht="15">
      <c r="B47" s="15" t="s">
        <v>11</v>
      </c>
      <c r="C47" s="69" t="s">
        <v>102</v>
      </c>
      <c r="D47" s="14" t="s">
        <v>108</v>
      </c>
      <c r="E47" s="109"/>
      <c r="F47" s="81"/>
      <c r="G47" s="86">
        <f t="shared" ref="G47" si="10">E47*F47</f>
        <v>0</v>
      </c>
      <c r="H47" s="85"/>
      <c r="I47" s="81"/>
      <c r="J47" s="95">
        <f t="shared" ref="J47" si="11">H47*I47</f>
        <v>0</v>
      </c>
    </row>
    <row r="48" spans="2:10" s="11" customFormat="1" ht="15">
      <c r="B48" s="15"/>
      <c r="C48" s="69"/>
      <c r="D48" s="14"/>
      <c r="E48" s="109"/>
      <c r="F48" s="81"/>
      <c r="G48" s="86"/>
      <c r="H48" s="85"/>
      <c r="I48" s="81"/>
      <c r="J48" s="95"/>
    </row>
    <row r="49" spans="1:10" s="11" customFormat="1" ht="15.75">
      <c r="B49" s="63">
        <v>5</v>
      </c>
      <c r="C49" s="68" t="s">
        <v>29</v>
      </c>
      <c r="D49" s="62"/>
      <c r="E49" s="111"/>
      <c r="F49" s="79"/>
      <c r="G49" s="84"/>
      <c r="H49" s="83"/>
      <c r="I49" s="79"/>
      <c r="J49" s="97"/>
    </row>
    <row r="50" spans="1:10" s="11" customFormat="1" ht="15.75">
      <c r="B50" s="32" t="s">
        <v>14</v>
      </c>
      <c r="C50" s="69" t="s">
        <v>13</v>
      </c>
      <c r="D50" s="14" t="s">
        <v>108</v>
      </c>
      <c r="E50" s="109"/>
      <c r="F50" s="81"/>
      <c r="G50" s="86">
        <f t="shared" ref="G50:G52" si="12">E50*F50</f>
        <v>0</v>
      </c>
      <c r="H50" s="85"/>
      <c r="I50" s="81"/>
      <c r="J50" s="95">
        <f t="shared" ref="J50:J52" si="13">H50*I50</f>
        <v>0</v>
      </c>
    </row>
    <row r="51" spans="1:10" s="11" customFormat="1" ht="15">
      <c r="B51" s="15" t="s">
        <v>30</v>
      </c>
      <c r="C51" s="69" t="s">
        <v>194</v>
      </c>
      <c r="D51" s="14" t="s">
        <v>108</v>
      </c>
      <c r="E51" s="109"/>
      <c r="F51" s="81"/>
      <c r="G51" s="91">
        <f t="shared" si="12"/>
        <v>0</v>
      </c>
      <c r="H51" s="85"/>
      <c r="I51" s="81"/>
      <c r="J51" s="95">
        <f t="shared" si="13"/>
        <v>0</v>
      </c>
    </row>
    <row r="52" spans="1:10" s="11" customFormat="1" ht="15">
      <c r="B52" s="15" t="s">
        <v>95</v>
      </c>
      <c r="C52" s="69" t="s">
        <v>195</v>
      </c>
      <c r="D52" s="14" t="s">
        <v>108</v>
      </c>
      <c r="E52" s="109"/>
      <c r="F52" s="81"/>
      <c r="G52" s="91">
        <f t="shared" si="12"/>
        <v>0</v>
      </c>
      <c r="H52" s="85"/>
      <c r="I52" s="81"/>
      <c r="J52" s="95">
        <f t="shared" si="13"/>
        <v>0</v>
      </c>
    </row>
    <row r="53" spans="1:10" s="11" customFormat="1" ht="15.75" thickBot="1">
      <c r="B53" s="49"/>
      <c r="C53" s="78"/>
      <c r="D53" s="114"/>
      <c r="E53" s="148"/>
      <c r="F53" s="118"/>
      <c r="G53" s="119"/>
      <c r="H53" s="117"/>
      <c r="I53" s="118"/>
      <c r="J53" s="119"/>
    </row>
    <row r="54" spans="1:10" s="18" customFormat="1" ht="16.5" thickBot="1">
      <c r="B54" s="19"/>
      <c r="C54" s="30" t="str">
        <f>CONCATENATE("TOTAL PRECIO ",C24)</f>
        <v>TOTAL PRECIO EDIFICIO CENTRAL</v>
      </c>
      <c r="D54" s="120"/>
      <c r="E54" s="121"/>
      <c r="F54" s="122"/>
      <c r="G54" s="115">
        <f>SUM(G27:G53)</f>
        <v>0</v>
      </c>
      <c r="H54" s="120"/>
      <c r="I54" s="122"/>
      <c r="J54" s="116">
        <f>SUM(J27:J53)</f>
        <v>0</v>
      </c>
    </row>
    <row r="55" spans="1:10" s="11" customFormat="1" ht="20.25" customHeight="1">
      <c r="B55" s="17"/>
      <c r="C55" s="48"/>
      <c r="D55" s="17"/>
    </row>
    <row r="56" spans="1:10" s="11" customFormat="1" ht="15.75">
      <c r="B56" s="230" t="s">
        <v>3</v>
      </c>
      <c r="C56" s="230"/>
      <c r="D56" s="235"/>
      <c r="E56" s="235"/>
      <c r="F56" s="225"/>
      <c r="G56" s="225"/>
    </row>
    <row r="57" spans="1:10" s="11" customFormat="1" ht="15.75">
      <c r="B57" s="230" t="s">
        <v>4</v>
      </c>
      <c r="C57" s="230"/>
      <c r="D57" s="230"/>
      <c r="E57" s="230"/>
      <c r="F57" s="225"/>
      <c r="G57" s="225"/>
    </row>
    <row r="58" spans="1:10" s="11" customFormat="1" ht="15.75">
      <c r="B58" s="230" t="s">
        <v>5</v>
      </c>
      <c r="C58" s="230"/>
      <c r="D58" s="231"/>
      <c r="E58" s="231"/>
      <c r="F58" s="226"/>
      <c r="G58" s="226"/>
    </row>
    <row r="59" spans="1:10" ht="15" customHeight="1">
      <c r="A59" s="11"/>
      <c r="B59" s="33"/>
      <c r="C59" s="26"/>
      <c r="D59" s="42"/>
      <c r="E59" s="33"/>
      <c r="F59" s="34"/>
      <c r="G59" s="34"/>
    </row>
    <row r="60" spans="1:10" ht="15.75">
      <c r="B60" s="33"/>
      <c r="C60" s="26"/>
      <c r="D60" s="42"/>
      <c r="E60" s="33"/>
      <c r="F60" s="34"/>
      <c r="G60" s="34"/>
      <c r="H60" s="33"/>
      <c r="I60" s="34"/>
      <c r="J60" s="34"/>
    </row>
    <row r="61" spans="1:10" ht="16.5" thickBot="1">
      <c r="C61" s="43" t="s">
        <v>211</v>
      </c>
      <c r="D61" s="20"/>
    </row>
    <row r="62" spans="1:10" s="12" customFormat="1" ht="21.75" customHeight="1" thickBot="1">
      <c r="B62" s="144" t="s">
        <v>0</v>
      </c>
      <c r="C62" s="232" t="s">
        <v>1</v>
      </c>
      <c r="D62" s="232" t="s">
        <v>2</v>
      </c>
      <c r="E62" s="227" t="s">
        <v>113</v>
      </c>
      <c r="F62" s="228"/>
      <c r="G62" s="234"/>
      <c r="H62" s="227" t="s">
        <v>116</v>
      </c>
      <c r="I62" s="228"/>
      <c r="J62" s="229"/>
    </row>
    <row r="63" spans="1:10" s="12" customFormat="1" ht="32.25" thickBot="1">
      <c r="B63" s="145" t="s">
        <v>249</v>
      </c>
      <c r="C63" s="233"/>
      <c r="D63" s="233"/>
      <c r="E63" s="128" t="s">
        <v>109</v>
      </c>
      <c r="F63" s="129" t="s">
        <v>111</v>
      </c>
      <c r="G63" s="130" t="s">
        <v>112</v>
      </c>
      <c r="H63" s="131" t="s">
        <v>109</v>
      </c>
      <c r="I63" s="129" t="s">
        <v>114</v>
      </c>
      <c r="J63" s="132" t="s">
        <v>115</v>
      </c>
    </row>
    <row r="64" spans="1:10" s="12" customFormat="1" ht="15.75">
      <c r="B64" s="63">
        <v>1</v>
      </c>
      <c r="C64" s="68" t="s">
        <v>238</v>
      </c>
      <c r="D64" s="60"/>
      <c r="E64" s="108"/>
      <c r="F64" s="100"/>
      <c r="G64" s="101"/>
      <c r="H64" s="99"/>
      <c r="I64" s="100"/>
      <c r="J64" s="102"/>
    </row>
    <row r="65" spans="2:10" s="12" customFormat="1" ht="15.75">
      <c r="B65" s="32" t="s">
        <v>23</v>
      </c>
      <c r="C65" s="69" t="s">
        <v>239</v>
      </c>
      <c r="D65" s="14" t="s">
        <v>108</v>
      </c>
      <c r="E65" s="109"/>
      <c r="F65" s="80"/>
      <c r="G65" s="91">
        <f>E65*F65</f>
        <v>0</v>
      </c>
      <c r="H65" s="85"/>
      <c r="I65" s="94"/>
      <c r="J65" s="95">
        <f>H65*I65</f>
        <v>0</v>
      </c>
    </row>
    <row r="66" spans="2:10" s="12" customFormat="1" ht="15.75">
      <c r="B66" s="32"/>
      <c r="C66" s="70"/>
      <c r="D66" s="14"/>
      <c r="E66" s="109"/>
      <c r="F66" s="80"/>
      <c r="G66" s="91"/>
      <c r="H66" s="85"/>
      <c r="I66" s="94"/>
      <c r="J66" s="95"/>
    </row>
    <row r="67" spans="2:10" ht="15.75">
      <c r="B67" s="63">
        <v>2</v>
      </c>
      <c r="C67" s="68" t="s">
        <v>31</v>
      </c>
      <c r="D67" s="60"/>
      <c r="E67" s="108"/>
      <c r="F67" s="100"/>
      <c r="G67" s="101"/>
      <c r="H67" s="99"/>
      <c r="I67" s="100"/>
      <c r="J67" s="102"/>
    </row>
    <row r="68" spans="2:10" ht="15.75">
      <c r="B68" s="32" t="s">
        <v>8</v>
      </c>
      <c r="C68" s="69" t="s">
        <v>158</v>
      </c>
      <c r="D68" s="14" t="s">
        <v>108</v>
      </c>
      <c r="E68" s="109"/>
      <c r="F68" s="80"/>
      <c r="G68" s="91">
        <f>E68*F68</f>
        <v>0</v>
      </c>
      <c r="H68" s="85"/>
      <c r="I68" s="94"/>
      <c r="J68" s="95">
        <f>H68*I68</f>
        <v>0</v>
      </c>
    </row>
    <row r="69" spans="2:10" ht="15.75">
      <c r="B69" s="32"/>
      <c r="C69" s="71"/>
      <c r="D69" s="14"/>
      <c r="E69" s="109"/>
      <c r="F69" s="81"/>
      <c r="G69" s="91"/>
      <c r="H69" s="85"/>
      <c r="I69" s="81"/>
      <c r="J69" s="95"/>
    </row>
    <row r="70" spans="2:10" ht="15.75">
      <c r="B70" s="61">
        <v>3</v>
      </c>
      <c r="C70" s="72" t="s">
        <v>32</v>
      </c>
      <c r="D70" s="62"/>
      <c r="E70" s="111"/>
      <c r="F70" s="79"/>
      <c r="G70" s="90"/>
      <c r="H70" s="83"/>
      <c r="I70" s="79"/>
      <c r="J70" s="97"/>
    </row>
    <row r="71" spans="2:10" ht="15.75">
      <c r="B71" s="32" t="s">
        <v>10</v>
      </c>
      <c r="C71" s="73" t="s">
        <v>160</v>
      </c>
      <c r="D71" s="14" t="s">
        <v>108</v>
      </c>
      <c r="E71" s="109"/>
      <c r="F71" s="81"/>
      <c r="G71" s="91">
        <f t="shared" ref="G71" si="14">E71*F71</f>
        <v>0</v>
      </c>
      <c r="H71" s="85"/>
      <c r="I71" s="81"/>
      <c r="J71" s="95">
        <f t="shared" ref="J71" si="15">H71*I71</f>
        <v>0</v>
      </c>
    </row>
    <row r="72" spans="2:10" ht="15">
      <c r="B72" s="15"/>
      <c r="C72" s="74"/>
      <c r="D72" s="14"/>
      <c r="E72" s="109"/>
      <c r="F72" s="81"/>
      <c r="G72" s="91"/>
      <c r="H72" s="85"/>
      <c r="I72" s="81"/>
      <c r="J72" s="95"/>
    </row>
    <row r="73" spans="2:10" ht="15.75">
      <c r="B73" s="61">
        <v>4</v>
      </c>
      <c r="C73" s="72" t="s">
        <v>79</v>
      </c>
      <c r="D73" s="62"/>
      <c r="E73" s="111"/>
      <c r="F73" s="79"/>
      <c r="G73" s="90"/>
      <c r="H73" s="83"/>
      <c r="I73" s="79"/>
      <c r="J73" s="97"/>
    </row>
    <row r="74" spans="2:10" ht="15.75">
      <c r="B74" s="32" t="s">
        <v>11</v>
      </c>
      <c r="C74" s="73" t="s">
        <v>161</v>
      </c>
      <c r="D74" s="14" t="s">
        <v>108</v>
      </c>
      <c r="E74" s="109"/>
      <c r="F74" s="81"/>
      <c r="G74" s="91">
        <f t="shared" ref="G74" si="16">E74*F74</f>
        <v>0</v>
      </c>
      <c r="H74" s="85"/>
      <c r="I74" s="81"/>
      <c r="J74" s="95">
        <f t="shared" ref="J74" si="17">H74*I74</f>
        <v>0</v>
      </c>
    </row>
    <row r="75" spans="2:10" ht="15.75" thickBot="1">
      <c r="B75" s="15"/>
      <c r="C75" s="75"/>
      <c r="D75" s="14"/>
      <c r="E75" s="109"/>
      <c r="F75" s="81"/>
      <c r="G75" s="91"/>
      <c r="H75" s="85"/>
      <c r="I75" s="81"/>
      <c r="J75" s="95"/>
    </row>
    <row r="76" spans="2:10" ht="16.5" thickBot="1">
      <c r="B76" s="19"/>
      <c r="C76" s="50" t="str">
        <f>CONCATENATE("TOTAL PRECIO ",C61)</f>
        <v>TOTAL PRECIO VARIOS EDIFICIOS CENTRALES</v>
      </c>
      <c r="D76" s="222"/>
      <c r="E76" s="223"/>
      <c r="F76" s="223"/>
      <c r="G76" s="115">
        <f>SUM(G64:G75)</f>
        <v>0</v>
      </c>
      <c r="H76" s="222"/>
      <c r="I76" s="223"/>
      <c r="J76" s="116">
        <f>SUM(J64:J75)</f>
        <v>0</v>
      </c>
    </row>
    <row r="77" spans="2:10" ht="15">
      <c r="B77" s="17"/>
      <c r="C77" s="146"/>
      <c r="D77" s="17"/>
      <c r="E77" s="11"/>
      <c r="F77" s="11"/>
      <c r="G77" s="11"/>
      <c r="H77" s="11"/>
      <c r="I77" s="11"/>
      <c r="J77" s="11"/>
    </row>
    <row r="78" spans="2:10" ht="15.75">
      <c r="B78" s="230" t="s">
        <v>3</v>
      </c>
      <c r="C78" s="230"/>
      <c r="D78" s="235"/>
      <c r="E78" s="235"/>
      <c r="F78" s="225"/>
      <c r="G78" s="225"/>
      <c r="I78" s="225"/>
      <c r="J78" s="225"/>
    </row>
    <row r="79" spans="2:10" ht="15.75">
      <c r="B79" s="230" t="s">
        <v>4</v>
      </c>
      <c r="C79" s="230"/>
      <c r="D79" s="230"/>
      <c r="E79" s="230"/>
      <c r="F79" s="225"/>
      <c r="G79" s="225"/>
      <c r="I79" s="225"/>
      <c r="J79" s="225"/>
    </row>
    <row r="80" spans="2:10" ht="15.75">
      <c r="B80" s="230" t="s">
        <v>5</v>
      </c>
      <c r="C80" s="230"/>
      <c r="D80" s="231"/>
      <c r="E80" s="231"/>
      <c r="F80" s="226"/>
      <c r="G80" s="226"/>
      <c r="I80" s="226"/>
      <c r="J80" s="226"/>
    </row>
  </sheetData>
  <mergeCells count="58">
    <mergeCell ref="B4:F4"/>
    <mergeCell ref="C25:C26"/>
    <mergeCell ref="D25:D26"/>
    <mergeCell ref="E25:G25"/>
    <mergeCell ref="B6:J7"/>
    <mergeCell ref="B8:J9"/>
    <mergeCell ref="B10:J10"/>
    <mergeCell ref="H25:J25"/>
    <mergeCell ref="B11:D12"/>
    <mergeCell ref="E11:G11"/>
    <mergeCell ref="H11:J11"/>
    <mergeCell ref="E12:G12"/>
    <mergeCell ref="H12:J12"/>
    <mergeCell ref="H17:J17"/>
    <mergeCell ref="B13:D13"/>
    <mergeCell ref="B14:D14"/>
    <mergeCell ref="F56:G56"/>
    <mergeCell ref="B57:C57"/>
    <mergeCell ref="D57:E57"/>
    <mergeCell ref="F57:G57"/>
    <mergeCell ref="B58:C58"/>
    <mergeCell ref="D58:E58"/>
    <mergeCell ref="F58:G58"/>
    <mergeCell ref="B56:C56"/>
    <mergeCell ref="D56:E56"/>
    <mergeCell ref="C62:C63"/>
    <mergeCell ref="D62:D63"/>
    <mergeCell ref="E62:G62"/>
    <mergeCell ref="H62:J62"/>
    <mergeCell ref="D76:F76"/>
    <mergeCell ref="H76:I76"/>
    <mergeCell ref="B80:C80"/>
    <mergeCell ref="D80:E80"/>
    <mergeCell ref="F80:G80"/>
    <mergeCell ref="I80:J80"/>
    <mergeCell ref="B78:C78"/>
    <mergeCell ref="D78:E78"/>
    <mergeCell ref="F78:G78"/>
    <mergeCell ref="I78:J78"/>
    <mergeCell ref="B79:C79"/>
    <mergeCell ref="D79:E79"/>
    <mergeCell ref="F79:G79"/>
    <mergeCell ref="I79:J79"/>
    <mergeCell ref="H16:J16"/>
    <mergeCell ref="B19:C19"/>
    <mergeCell ref="B20:C20"/>
    <mergeCell ref="E13:G13"/>
    <mergeCell ref="H13:J13"/>
    <mergeCell ref="E14:G14"/>
    <mergeCell ref="H14:J14"/>
    <mergeCell ref="B15:D15"/>
    <mergeCell ref="E15:G15"/>
    <mergeCell ref="H15:J15"/>
    <mergeCell ref="B21:C21"/>
    <mergeCell ref="B17:D17"/>
    <mergeCell ref="E17:G17"/>
    <mergeCell ref="B16:D16"/>
    <mergeCell ref="E16:G16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0" zoomScaleNormal="100" zoomScaleSheetLayoutView="70" zoomScalePageLayoutView="20" workbookViewId="0">
      <selection activeCell="B10" sqref="B10:F10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2.28515625" style="22" customWidth="1"/>
    <col min="6" max="6" width="14.42578125" style="22" customWidth="1"/>
    <col min="7" max="7" width="2.42578125" style="22" customWidth="1"/>
    <col min="8" max="16384" width="11.42578125" style="22"/>
  </cols>
  <sheetData>
    <row r="1" spans="2:10" s="1" customFormat="1" ht="14.25">
      <c r="B1" s="2"/>
      <c r="C1" s="35"/>
      <c r="D1" s="2"/>
    </row>
    <row r="2" spans="2:10" s="1" customFormat="1" ht="14.25">
      <c r="B2" s="2"/>
      <c r="C2" s="35"/>
      <c r="D2" s="2"/>
    </row>
    <row r="3" spans="2:10" s="1" customFormat="1" ht="14.25">
      <c r="B3" s="2"/>
      <c r="C3" s="35"/>
      <c r="D3" s="2"/>
    </row>
    <row r="4" spans="2:10" s="1" customFormat="1" ht="20.25">
      <c r="B4" s="216"/>
      <c r="C4" s="216"/>
      <c r="D4" s="216"/>
      <c r="E4" s="216"/>
      <c r="F4" s="8"/>
    </row>
    <row r="5" spans="2:10" s="1" customFormat="1" ht="20.25">
      <c r="B5" s="153"/>
      <c r="C5" s="36"/>
      <c r="D5" s="40"/>
      <c r="E5" s="153"/>
      <c r="F5" s="153"/>
    </row>
    <row r="6" spans="2:10" s="1" customFormat="1" ht="19.5" customHeight="1">
      <c r="B6" s="219" t="s">
        <v>7</v>
      </c>
      <c r="C6" s="219"/>
      <c r="D6" s="219"/>
      <c r="E6" s="219"/>
      <c r="F6" s="219"/>
    </row>
    <row r="7" spans="2:10" s="1" customFormat="1" ht="11.25" customHeight="1">
      <c r="B7" s="219"/>
      <c r="C7" s="219"/>
      <c r="D7" s="219"/>
      <c r="E7" s="219"/>
      <c r="F7" s="219"/>
    </row>
    <row r="8" spans="2:10" s="1" customFormat="1" ht="39.75" customHeight="1">
      <c r="B8" s="218" t="s">
        <v>253</v>
      </c>
      <c r="C8" s="218"/>
      <c r="D8" s="218"/>
      <c r="E8" s="218"/>
      <c r="F8" s="218"/>
      <c r="G8" s="126"/>
      <c r="H8" s="126"/>
      <c r="I8" s="126"/>
      <c r="J8" s="126"/>
    </row>
    <row r="9" spans="2:10" s="1" customFormat="1" ht="40.5" customHeight="1">
      <c r="B9" s="218"/>
      <c r="C9" s="218"/>
      <c r="D9" s="218"/>
      <c r="E9" s="218"/>
      <c r="F9" s="218"/>
      <c r="G9" s="126"/>
      <c r="H9" s="126"/>
      <c r="I9" s="126"/>
      <c r="J9" s="126"/>
    </row>
    <row r="10" spans="2:10" s="5" customFormat="1" ht="49.5" customHeight="1">
      <c r="B10" s="218" t="s">
        <v>252</v>
      </c>
      <c r="C10" s="218"/>
      <c r="D10" s="218"/>
      <c r="E10" s="218"/>
      <c r="F10" s="218"/>
    </row>
    <row r="11" spans="2:10" s="1" customFormat="1" ht="18">
      <c r="B11" s="236"/>
      <c r="C11" s="236"/>
      <c r="D11" s="41"/>
      <c r="E11" s="159"/>
      <c r="F11" s="159"/>
    </row>
    <row r="12" spans="2:10" s="11" customFormat="1" ht="16.5" thickBot="1">
      <c r="B12" s="33"/>
      <c r="C12" s="64"/>
      <c r="E12" s="39"/>
      <c r="F12" s="39"/>
    </row>
    <row r="13" spans="2:10" s="12" customFormat="1" ht="21.75" customHeight="1" thickBot="1">
      <c r="B13" s="138" t="s">
        <v>0</v>
      </c>
      <c r="C13" s="176" t="s">
        <v>1</v>
      </c>
      <c r="D13" s="13" t="s">
        <v>2</v>
      </c>
      <c r="E13" s="157" t="s">
        <v>111</v>
      </c>
      <c r="F13" s="158" t="s">
        <v>114</v>
      </c>
    </row>
    <row r="14" spans="2:10" s="12" customFormat="1" ht="15.75">
      <c r="B14" s="177"/>
      <c r="C14" s="178"/>
      <c r="D14" s="179"/>
      <c r="E14" s="180"/>
      <c r="F14" s="181"/>
    </row>
    <row r="15" spans="2:10" s="16" customFormat="1" ht="15.75">
      <c r="B15" s="32"/>
      <c r="C15" s="73"/>
      <c r="D15" s="14"/>
      <c r="E15" s="164"/>
      <c r="F15" s="86"/>
    </row>
    <row r="16" spans="2:10" s="16" customFormat="1" ht="15.75">
      <c r="B16" s="32"/>
      <c r="C16" s="73"/>
      <c r="D16" s="14"/>
      <c r="E16" s="164"/>
      <c r="F16" s="86"/>
    </row>
    <row r="17" spans="1:6" s="16" customFormat="1" ht="15.75">
      <c r="B17" s="32"/>
      <c r="C17" s="73"/>
      <c r="D17" s="14"/>
      <c r="E17" s="164"/>
      <c r="F17" s="86"/>
    </row>
    <row r="18" spans="1:6" s="16" customFormat="1" ht="15.75">
      <c r="B18" s="32"/>
      <c r="C18" s="73"/>
      <c r="D18" s="14"/>
      <c r="E18" s="164"/>
      <c r="F18" s="86"/>
    </row>
    <row r="19" spans="1:6" s="17" customFormat="1" ht="15.75" thickBot="1">
      <c r="B19" s="182"/>
      <c r="C19" s="183"/>
      <c r="D19" s="114"/>
      <c r="E19" s="89"/>
      <c r="F19" s="184"/>
    </row>
    <row r="20" spans="1:6" s="17" customFormat="1" ht="18">
      <c r="B20" s="236"/>
      <c r="C20" s="236"/>
      <c r="D20" s="41"/>
      <c r="E20" s="159"/>
      <c r="F20" s="159"/>
    </row>
    <row r="21" spans="1:6" s="11" customFormat="1" ht="15.75">
      <c r="B21" s="230" t="s">
        <v>3</v>
      </c>
      <c r="C21" s="230"/>
      <c r="D21" s="162"/>
      <c r="E21" s="154"/>
      <c r="F21" s="154"/>
    </row>
    <row r="22" spans="1:6" s="11" customFormat="1" ht="15.75">
      <c r="B22" s="230" t="s">
        <v>4</v>
      </c>
      <c r="C22" s="230"/>
      <c r="D22" s="160"/>
      <c r="E22" s="154"/>
      <c r="F22" s="154"/>
    </row>
    <row r="23" spans="1:6" s="11" customFormat="1" ht="18.75" customHeight="1">
      <c r="B23" s="230" t="s">
        <v>5</v>
      </c>
      <c r="C23" s="230"/>
      <c r="D23" s="161"/>
      <c r="E23" s="155"/>
      <c r="F23" s="155"/>
    </row>
    <row r="24" spans="1:6" s="11" customFormat="1" ht="15" customHeight="1">
      <c r="B24" s="20"/>
      <c r="C24" s="38"/>
      <c r="D24" s="20"/>
      <c r="E24" s="22"/>
      <c r="F24" s="22"/>
    </row>
    <row r="25" spans="1:6" ht="15" customHeight="1">
      <c r="A25" s="11"/>
      <c r="B25" s="33"/>
      <c r="C25" s="26"/>
      <c r="D25" s="42"/>
      <c r="E25" s="34"/>
      <c r="F25" s="34"/>
    </row>
  </sheetData>
  <mergeCells count="9">
    <mergeCell ref="B22:C22"/>
    <mergeCell ref="B23:C23"/>
    <mergeCell ref="B21:C21"/>
    <mergeCell ref="B20:C20"/>
    <mergeCell ref="B4:E4"/>
    <mergeCell ref="B6:F7"/>
    <mergeCell ref="B8:F9"/>
    <mergeCell ref="B10:F10"/>
    <mergeCell ref="B11:C11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topLeftCell="A7" zoomScale="70" zoomScaleNormal="100" zoomScaleSheetLayoutView="70" zoomScalePageLayoutView="20" workbookViewId="0">
      <selection activeCell="H37" sqref="H37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51.75" customHeight="1">
      <c r="B10" s="218" t="s">
        <v>305</v>
      </c>
      <c r="C10" s="218"/>
      <c r="D10" s="218"/>
      <c r="E10" s="218"/>
      <c r="F10" s="218"/>
      <c r="G10" s="218"/>
      <c r="H10" s="218"/>
      <c r="I10" s="218"/>
      <c r="J10" s="218"/>
    </row>
    <row r="11" spans="2:10" s="1" customFormat="1" ht="18">
      <c r="B11" s="236"/>
      <c r="C11" s="236"/>
      <c r="D11" s="41"/>
      <c r="E11" s="237"/>
      <c r="F11" s="237"/>
      <c r="G11" s="10"/>
      <c r="H11" s="237"/>
      <c r="I11" s="237"/>
      <c r="J11" s="10"/>
    </row>
    <row r="12" spans="2:10" s="11" customFormat="1" ht="16.5" thickBot="1">
      <c r="B12" s="24"/>
      <c r="C12" s="64" t="s">
        <v>154</v>
      </c>
      <c r="E12" s="33"/>
      <c r="F12" s="39"/>
      <c r="G12" s="34"/>
      <c r="H12" s="33"/>
      <c r="I12" s="39"/>
      <c r="J12" s="34"/>
    </row>
    <row r="13" spans="2:10" s="12" customFormat="1" ht="21.75" customHeight="1">
      <c r="B13" s="52" t="s">
        <v>0</v>
      </c>
      <c r="C13" s="238" t="s">
        <v>1</v>
      </c>
      <c r="D13" s="240" t="s">
        <v>2</v>
      </c>
      <c r="E13" s="308" t="s">
        <v>113</v>
      </c>
      <c r="F13" s="243"/>
      <c r="G13" s="309"/>
      <c r="H13" s="242" t="s">
        <v>116</v>
      </c>
      <c r="I13" s="243"/>
      <c r="J13" s="244"/>
    </row>
    <row r="14" spans="2:10" s="12" customFormat="1" ht="32.25" thickBot="1">
      <c r="B14" s="53" t="s">
        <v>153</v>
      </c>
      <c r="C14" s="239"/>
      <c r="D14" s="241"/>
      <c r="E14" s="107" t="s">
        <v>109</v>
      </c>
      <c r="F14" s="103" t="s">
        <v>111</v>
      </c>
      <c r="G14" s="104" t="s">
        <v>112</v>
      </c>
      <c r="H14" s="105" t="s">
        <v>109</v>
      </c>
      <c r="I14" s="103" t="s">
        <v>114</v>
      </c>
      <c r="J14" s="106" t="s">
        <v>115</v>
      </c>
    </row>
    <row r="15" spans="2:10" s="12" customFormat="1" ht="15.75">
      <c r="B15" s="61">
        <v>1</v>
      </c>
      <c r="C15" s="72" t="s">
        <v>133</v>
      </c>
      <c r="D15" s="62"/>
      <c r="E15" s="111"/>
      <c r="F15" s="79"/>
      <c r="G15" s="90"/>
      <c r="H15" s="83"/>
      <c r="I15" s="79"/>
      <c r="J15" s="97"/>
    </row>
    <row r="16" spans="2:10" s="16" customFormat="1" ht="15.75">
      <c r="B16" s="32" t="s">
        <v>23</v>
      </c>
      <c r="C16" s="73" t="s">
        <v>87</v>
      </c>
      <c r="D16" s="14"/>
      <c r="E16" s="109"/>
      <c r="F16" s="81"/>
      <c r="G16" s="91"/>
      <c r="H16" s="85"/>
      <c r="I16" s="81"/>
      <c r="J16" s="95"/>
    </row>
    <row r="17" spans="2:10" s="17" customFormat="1" ht="15.75" thickBot="1">
      <c r="B17" s="123" t="s">
        <v>132</v>
      </c>
      <c r="C17" s="69" t="s">
        <v>135</v>
      </c>
      <c r="D17" s="14" t="s">
        <v>134</v>
      </c>
      <c r="E17" s="109">
        <v>51</v>
      </c>
      <c r="F17" s="81"/>
      <c r="G17" s="91">
        <f t="shared" ref="G17" si="0">E17*F17</f>
        <v>0</v>
      </c>
      <c r="H17" s="85"/>
      <c r="I17" s="81"/>
      <c r="J17" s="95">
        <f t="shared" ref="J17" si="1">H17*I17</f>
        <v>0</v>
      </c>
    </row>
    <row r="18" spans="2:10" s="18" customFormat="1" ht="24.75" customHeight="1" thickBot="1">
      <c r="B18" s="19"/>
      <c r="C18" s="50" t="str">
        <f>CONCATENATE("TOTAL PRECIO ",C12)</f>
        <v>TOTAL PRECIO OPCIONAL 1</v>
      </c>
      <c r="D18" s="222"/>
      <c r="E18" s="223"/>
      <c r="F18" s="223"/>
      <c r="G18" s="115">
        <f>SUM(G17)</f>
        <v>0</v>
      </c>
      <c r="H18" s="222"/>
      <c r="I18" s="223"/>
      <c r="J18" s="116">
        <f>SUM(J16:J17)</f>
        <v>0</v>
      </c>
    </row>
    <row r="19" spans="2:10" s="17" customFormat="1" ht="18">
      <c r="B19" s="236"/>
      <c r="C19" s="236"/>
      <c r="D19" s="41"/>
      <c r="E19" s="237"/>
      <c r="F19" s="237"/>
      <c r="G19" s="10"/>
      <c r="H19" s="237"/>
      <c r="I19" s="237"/>
      <c r="J19" s="10"/>
    </row>
    <row r="20" spans="2:10" s="17" customFormat="1" ht="16.5" thickBot="1">
      <c r="B20" s="24"/>
      <c r="C20" s="64" t="s">
        <v>156</v>
      </c>
      <c r="D20" s="11"/>
      <c r="E20" s="33"/>
      <c r="F20" s="39"/>
      <c r="G20" s="34"/>
      <c r="H20" s="33"/>
      <c r="I20" s="39"/>
      <c r="J20" s="34"/>
    </row>
    <row r="21" spans="2:10" s="11" customFormat="1" ht="15.75">
      <c r="B21" s="55" t="s">
        <v>0</v>
      </c>
      <c r="C21" s="238" t="s">
        <v>1</v>
      </c>
      <c r="D21" s="240" t="s">
        <v>2</v>
      </c>
      <c r="E21" s="308" t="s">
        <v>113</v>
      </c>
      <c r="F21" s="243"/>
      <c r="G21" s="309"/>
      <c r="H21" s="242" t="s">
        <v>116</v>
      </c>
      <c r="I21" s="243"/>
      <c r="J21" s="244"/>
    </row>
    <row r="22" spans="2:10" s="11" customFormat="1" ht="32.25" thickBot="1">
      <c r="B22" s="56" t="s">
        <v>155</v>
      </c>
      <c r="C22" s="239"/>
      <c r="D22" s="241"/>
      <c r="E22" s="107" t="s">
        <v>109</v>
      </c>
      <c r="F22" s="103" t="s">
        <v>111</v>
      </c>
      <c r="G22" s="104" t="s">
        <v>112</v>
      </c>
      <c r="H22" s="105" t="s">
        <v>109</v>
      </c>
      <c r="I22" s="103" t="s">
        <v>114</v>
      </c>
      <c r="J22" s="106" t="s">
        <v>115</v>
      </c>
    </row>
    <row r="23" spans="2:10" s="11" customFormat="1" ht="15.75">
      <c r="B23" s="61">
        <v>2</v>
      </c>
      <c r="C23" s="72" t="s">
        <v>136</v>
      </c>
      <c r="D23" s="62"/>
      <c r="E23" s="111"/>
      <c r="F23" s="79"/>
      <c r="G23" s="90"/>
      <c r="H23" s="83"/>
      <c r="I23" s="79"/>
      <c r="J23" s="97"/>
    </row>
    <row r="24" spans="2:10" s="11" customFormat="1" ht="15.75">
      <c r="B24" s="32" t="s">
        <v>8</v>
      </c>
      <c r="C24" s="73" t="s">
        <v>97</v>
      </c>
      <c r="D24" s="14"/>
      <c r="E24" s="109"/>
      <c r="F24" s="81"/>
      <c r="G24" s="91"/>
      <c r="H24" s="85"/>
      <c r="I24" s="81"/>
      <c r="J24" s="95"/>
    </row>
    <row r="25" spans="2:10" s="17" customFormat="1" ht="30.75" thickBot="1">
      <c r="B25" s="123" t="s">
        <v>24</v>
      </c>
      <c r="C25" s="75" t="s">
        <v>141</v>
      </c>
      <c r="D25" s="14" t="s">
        <v>134</v>
      </c>
      <c r="E25" s="109"/>
      <c r="F25" s="81"/>
      <c r="G25" s="91">
        <f t="shared" ref="G25" si="2">E25*F25</f>
        <v>0</v>
      </c>
      <c r="H25" s="85"/>
      <c r="I25" s="81"/>
      <c r="J25" s="95">
        <f t="shared" ref="J25" si="3">H25*I25</f>
        <v>0</v>
      </c>
    </row>
    <row r="26" spans="2:10" s="18" customFormat="1" ht="24.75" customHeight="1" thickBot="1">
      <c r="B26" s="19"/>
      <c r="C26" s="50" t="str">
        <f>CONCATENATE("TOTAL PRECIO ",C20)</f>
        <v>TOTAL PRECIO OPCIONAL 2</v>
      </c>
      <c r="D26" s="222"/>
      <c r="E26" s="223"/>
      <c r="F26" s="223"/>
      <c r="G26" s="115">
        <f>SUM(G25)</f>
        <v>0</v>
      </c>
      <c r="H26" s="222"/>
      <c r="I26" s="223"/>
      <c r="J26" s="116">
        <f>SUM(J25:J25)</f>
        <v>0</v>
      </c>
    </row>
    <row r="27" spans="2:10" s="17" customFormat="1" ht="18">
      <c r="B27" s="236"/>
      <c r="C27" s="236"/>
      <c r="D27" s="41"/>
      <c r="E27" s="237"/>
      <c r="F27" s="237"/>
      <c r="G27" s="10"/>
      <c r="H27" s="237"/>
      <c r="I27" s="237"/>
      <c r="J27" s="10"/>
    </row>
    <row r="28" spans="2:10" s="17" customFormat="1" ht="16.5" thickBot="1">
      <c r="B28" s="24"/>
      <c r="C28" s="64" t="s">
        <v>198</v>
      </c>
      <c r="D28" s="11"/>
      <c r="E28" s="33"/>
      <c r="F28" s="39"/>
      <c r="G28" s="34"/>
      <c r="H28" s="33"/>
      <c r="I28" s="39"/>
      <c r="J28" s="34"/>
    </row>
    <row r="29" spans="2:10" s="11" customFormat="1" ht="15.75" customHeight="1">
      <c r="B29" s="141" t="s">
        <v>0</v>
      </c>
      <c r="C29" s="238" t="s">
        <v>1</v>
      </c>
      <c r="D29" s="240" t="s">
        <v>2</v>
      </c>
      <c r="E29" s="308" t="s">
        <v>113</v>
      </c>
      <c r="F29" s="243"/>
      <c r="G29" s="309"/>
      <c r="H29" s="242" t="s">
        <v>116</v>
      </c>
      <c r="I29" s="243"/>
      <c r="J29" s="244"/>
    </row>
    <row r="30" spans="2:10" s="11" customFormat="1" ht="32.25" thickBot="1">
      <c r="B30" s="142" t="s">
        <v>201</v>
      </c>
      <c r="C30" s="239"/>
      <c r="D30" s="241"/>
      <c r="E30" s="107" t="s">
        <v>109</v>
      </c>
      <c r="F30" s="103" t="s">
        <v>111</v>
      </c>
      <c r="G30" s="104" t="s">
        <v>112</v>
      </c>
      <c r="H30" s="143" t="s">
        <v>109</v>
      </c>
      <c r="I30" s="103" t="s">
        <v>114</v>
      </c>
      <c r="J30" s="106" t="s">
        <v>115</v>
      </c>
    </row>
    <row r="31" spans="2:10" s="11" customFormat="1" ht="15.75">
      <c r="B31" s="61">
        <v>3</v>
      </c>
      <c r="C31" s="72" t="s">
        <v>136</v>
      </c>
      <c r="D31" s="62"/>
      <c r="E31" s="111"/>
      <c r="F31" s="79"/>
      <c r="G31" s="90"/>
      <c r="H31" s="83"/>
      <c r="I31" s="79"/>
      <c r="J31" s="97"/>
    </row>
    <row r="32" spans="2:10" s="11" customFormat="1" ht="15.75">
      <c r="B32" s="32" t="s">
        <v>10</v>
      </c>
      <c r="C32" s="73" t="s">
        <v>199</v>
      </c>
      <c r="D32" s="14"/>
      <c r="E32" s="109"/>
      <c r="F32" s="81"/>
      <c r="G32" s="91"/>
      <c r="H32" s="85"/>
      <c r="I32" s="81"/>
      <c r="J32" s="95"/>
    </row>
    <row r="33" spans="1:10" s="11" customFormat="1" ht="15.75" thickBot="1">
      <c r="B33" s="15" t="s">
        <v>26</v>
      </c>
      <c r="C33" s="69" t="s">
        <v>200</v>
      </c>
      <c r="D33" s="14"/>
      <c r="E33" s="109"/>
      <c r="F33" s="81"/>
      <c r="G33" s="91"/>
      <c r="H33" s="85"/>
      <c r="I33" s="81"/>
      <c r="J33" s="95"/>
    </row>
    <row r="34" spans="1:10" s="18" customFormat="1" ht="16.5" thickBot="1">
      <c r="B34" s="19"/>
      <c r="C34" s="50" t="str">
        <f>CONCATENATE("TOTAL PRECIO ",C28)</f>
        <v>TOTAL PRECIO OPCIONAL 3</v>
      </c>
      <c r="D34" s="222"/>
      <c r="E34" s="223"/>
      <c r="F34" s="223"/>
      <c r="G34" s="115">
        <f>SUM(G33)</f>
        <v>0</v>
      </c>
      <c r="H34" s="222"/>
      <c r="I34" s="223"/>
      <c r="J34" s="116">
        <f>SUM(J33)</f>
        <v>0</v>
      </c>
    </row>
    <row r="35" spans="1:10" s="11" customFormat="1" ht="20.25" customHeight="1">
      <c r="B35" s="17"/>
      <c r="C35" s="54"/>
      <c r="D35" s="17"/>
    </row>
    <row r="36" spans="1:10" s="11" customFormat="1" ht="15.75">
      <c r="B36" s="230" t="s">
        <v>3</v>
      </c>
      <c r="C36" s="230"/>
      <c r="D36" s="235"/>
      <c r="E36" s="235"/>
      <c r="F36" s="225"/>
      <c r="G36" s="225"/>
      <c r="I36" s="225"/>
      <c r="J36" s="225"/>
    </row>
    <row r="37" spans="1:10" s="11" customFormat="1" ht="15.75">
      <c r="B37" s="230" t="s">
        <v>4</v>
      </c>
      <c r="C37" s="230"/>
      <c r="D37" s="230"/>
      <c r="E37" s="230"/>
      <c r="F37" s="225"/>
      <c r="G37" s="225"/>
      <c r="I37" s="225"/>
      <c r="J37" s="225"/>
    </row>
    <row r="38" spans="1:10" s="11" customFormat="1" ht="18.75" customHeight="1">
      <c r="B38" s="230" t="s">
        <v>5</v>
      </c>
      <c r="C38" s="230"/>
      <c r="D38" s="231"/>
      <c r="E38" s="231"/>
      <c r="F38" s="226"/>
      <c r="G38" s="226"/>
      <c r="I38" s="226"/>
      <c r="J38" s="226"/>
    </row>
    <row r="39" spans="1:10" s="11" customFormat="1" ht="15" customHeight="1">
      <c r="B39" s="20"/>
      <c r="C39" s="38"/>
      <c r="D39" s="20"/>
      <c r="E39" s="22"/>
      <c r="F39" s="22"/>
      <c r="G39" s="22"/>
      <c r="H39" s="22"/>
      <c r="I39" s="22"/>
      <c r="J39" s="22"/>
    </row>
    <row r="40" spans="1:10" ht="15" customHeight="1">
      <c r="A40" s="11"/>
      <c r="B40" s="33"/>
      <c r="C40" s="26"/>
      <c r="D40" s="42"/>
      <c r="E40" s="33"/>
      <c r="F40" s="34"/>
      <c r="G40" s="34"/>
      <c r="H40" s="33"/>
      <c r="I40" s="34"/>
      <c r="J40" s="34"/>
    </row>
  </sheetData>
  <mergeCells count="43">
    <mergeCell ref="B38:C38"/>
    <mergeCell ref="D38:E38"/>
    <mergeCell ref="F38:G38"/>
    <mergeCell ref="I38:J38"/>
    <mergeCell ref="B36:C36"/>
    <mergeCell ref="D36:E36"/>
    <mergeCell ref="F36:G36"/>
    <mergeCell ref="I36:J36"/>
    <mergeCell ref="B37:C37"/>
    <mergeCell ref="D37:E37"/>
    <mergeCell ref="F37:G37"/>
    <mergeCell ref="I37:J37"/>
    <mergeCell ref="B4:F4"/>
    <mergeCell ref="B11:C11"/>
    <mergeCell ref="E11:F11"/>
    <mergeCell ref="B19:C19"/>
    <mergeCell ref="E19:F19"/>
    <mergeCell ref="D18:F18"/>
    <mergeCell ref="C13:C14"/>
    <mergeCell ref="D13:D14"/>
    <mergeCell ref="E13:G13"/>
    <mergeCell ref="H18:I18"/>
    <mergeCell ref="B6:J7"/>
    <mergeCell ref="B8:J9"/>
    <mergeCell ref="B10:J10"/>
    <mergeCell ref="D26:F26"/>
    <mergeCell ref="H26:I26"/>
    <mergeCell ref="H19:I19"/>
    <mergeCell ref="C21:C22"/>
    <mergeCell ref="D21:D22"/>
    <mergeCell ref="E21:G21"/>
    <mergeCell ref="H21:J21"/>
    <mergeCell ref="H11:I11"/>
    <mergeCell ref="H13:J13"/>
    <mergeCell ref="D34:F34"/>
    <mergeCell ref="H34:I34"/>
    <mergeCell ref="B27:C27"/>
    <mergeCell ref="E27:F27"/>
    <mergeCell ref="H27:I27"/>
    <mergeCell ref="C29:C30"/>
    <mergeCell ref="D29:D30"/>
    <mergeCell ref="E29:G29"/>
    <mergeCell ref="H29:J29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view="pageBreakPreview" zoomScale="70" zoomScaleNormal="100" zoomScaleSheetLayoutView="70" workbookViewId="0">
      <selection activeCell="B14" sqref="B14:D18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31" style="3" customWidth="1"/>
    <col min="4" max="4" width="26.140625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153"/>
      <c r="B5" s="153"/>
      <c r="C5" s="153"/>
      <c r="D5" s="153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36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36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ht="20.25">
      <c r="A10" s="126"/>
      <c r="B10" s="189"/>
      <c r="C10" s="189"/>
      <c r="D10" s="189"/>
      <c r="E10" s="9"/>
      <c r="F10" s="9"/>
      <c r="G10" s="9"/>
      <c r="H10" s="9"/>
      <c r="I10" s="9"/>
    </row>
    <row r="11" spans="1:9" s="5" customFormat="1" ht="42.75" customHeight="1">
      <c r="A11" s="126"/>
      <c r="B11" s="218" t="s">
        <v>254</v>
      </c>
      <c r="C11" s="218"/>
      <c r="D11" s="218"/>
    </row>
    <row r="12" spans="1:9" s="5" customFormat="1" ht="20.25">
      <c r="A12" s="152"/>
      <c r="B12" s="152"/>
      <c r="C12" s="152"/>
      <c r="D12" s="152"/>
    </row>
    <row r="13" spans="1:9" s="5" customFormat="1" ht="21" thickBot="1">
      <c r="A13" s="27"/>
      <c r="B13" s="27"/>
      <c r="C13" s="152"/>
      <c r="D13" s="152"/>
    </row>
    <row r="14" spans="1:9" s="5" customFormat="1" ht="21" thickBot="1">
      <c r="A14" s="152"/>
      <c r="B14" s="185" t="s">
        <v>255</v>
      </c>
      <c r="C14" s="310" t="s">
        <v>258</v>
      </c>
      <c r="D14" s="311"/>
    </row>
    <row r="15" spans="1:9" s="5" customFormat="1" ht="20.25">
      <c r="A15" s="152"/>
      <c r="B15" s="186" t="s">
        <v>256</v>
      </c>
      <c r="C15" s="258"/>
      <c r="D15" s="312"/>
    </row>
    <row r="16" spans="1:9" s="5" customFormat="1" ht="21" thickBot="1">
      <c r="A16" s="152"/>
      <c r="B16" s="187" t="s">
        <v>257</v>
      </c>
      <c r="C16" s="313"/>
      <c r="D16" s="314"/>
    </row>
    <row r="17" spans="1:4" s="5" customFormat="1" ht="20.25">
      <c r="A17" s="215"/>
      <c r="B17" s="186" t="s">
        <v>307</v>
      </c>
      <c r="C17" s="258"/>
      <c r="D17" s="312"/>
    </row>
    <row r="18" spans="1:4" s="5" customFormat="1" ht="21" thickBot="1">
      <c r="A18" s="215"/>
      <c r="B18" s="187" t="s">
        <v>308</v>
      </c>
      <c r="C18" s="313"/>
      <c r="D18" s="314"/>
    </row>
    <row r="19" spans="1:4" s="5" customFormat="1" ht="20.25">
      <c r="A19" s="152"/>
      <c r="B19" s="134"/>
      <c r="C19" s="167"/>
      <c r="D19" s="168"/>
    </row>
    <row r="20" spans="1:4" s="5" customFormat="1" ht="20.25">
      <c r="A20" s="152"/>
      <c r="B20" s="217" t="s">
        <v>3</v>
      </c>
      <c r="C20" s="217"/>
      <c r="D20" s="168"/>
    </row>
    <row r="21" spans="1:4" s="5" customFormat="1" ht="20.25">
      <c r="A21" s="152"/>
      <c r="B21" s="217" t="s">
        <v>4</v>
      </c>
      <c r="C21" s="217"/>
      <c r="D21" s="168"/>
    </row>
    <row r="22" spans="1:4" s="5" customFormat="1" ht="20.25">
      <c r="A22" s="152"/>
      <c r="B22" s="217" t="s">
        <v>5</v>
      </c>
      <c r="C22" s="217"/>
      <c r="D22" s="168"/>
    </row>
  </sheetData>
  <mergeCells count="12">
    <mergeCell ref="A4:D4"/>
    <mergeCell ref="B6:D7"/>
    <mergeCell ref="B8:D9"/>
    <mergeCell ref="B11:D11"/>
    <mergeCell ref="B20:C20"/>
    <mergeCell ref="C17:D17"/>
    <mergeCell ref="C18:D18"/>
    <mergeCell ref="B21:C21"/>
    <mergeCell ref="B22:C22"/>
    <mergeCell ref="C14:D14"/>
    <mergeCell ref="C15:D15"/>
    <mergeCell ref="C16:D16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10" zoomScale="70" zoomScaleNormal="100" zoomScaleSheetLayoutView="70" workbookViewId="0">
      <selection activeCell="D26" sqref="D26"/>
    </sheetView>
  </sheetViews>
  <sheetFormatPr baseColWidth="10" defaultRowHeight="12.75"/>
  <cols>
    <col min="1" max="1" width="2.5703125" style="22" customWidth="1"/>
    <col min="2" max="2" width="22.140625" style="20" customWidth="1"/>
    <col min="3" max="3" width="29" style="38" customWidth="1"/>
    <col min="4" max="4" width="20.7109375" style="20" customWidth="1"/>
    <col min="5" max="5" width="21.85546875" style="22" customWidth="1"/>
    <col min="6" max="6" width="12.28515625" style="22" customWidth="1"/>
    <col min="7" max="7" width="17.28515625" style="22" customWidth="1"/>
    <col min="8" max="8" width="2.42578125" style="22" customWidth="1"/>
    <col min="9" max="16384" width="11.42578125" style="22"/>
  </cols>
  <sheetData>
    <row r="1" spans="2:7" s="1" customFormat="1" ht="14.25">
      <c r="B1" s="2"/>
      <c r="C1" s="35"/>
      <c r="D1" s="2"/>
      <c r="E1" s="3"/>
    </row>
    <row r="2" spans="2:7" s="1" customFormat="1" ht="14.25">
      <c r="B2" s="2"/>
      <c r="C2" s="35"/>
      <c r="D2" s="2"/>
      <c r="E2" s="3"/>
    </row>
    <row r="3" spans="2:7" s="1" customFormat="1" ht="14.25">
      <c r="B3" s="2"/>
      <c r="C3" s="35"/>
      <c r="D3" s="2"/>
      <c r="E3" s="3"/>
    </row>
    <row r="4" spans="2:7" s="1" customFormat="1" ht="20.25">
      <c r="B4" s="216"/>
      <c r="C4" s="216"/>
      <c r="D4" s="216"/>
      <c r="E4" s="216"/>
      <c r="F4" s="216"/>
      <c r="G4" s="8"/>
    </row>
    <row r="5" spans="2:7" s="1" customFormat="1" ht="20.25">
      <c r="B5" s="153"/>
      <c r="C5" s="36"/>
      <c r="D5" s="40"/>
      <c r="E5" s="153"/>
      <c r="F5" s="153"/>
      <c r="G5" s="8"/>
    </row>
    <row r="6" spans="2:7" s="1" customFormat="1" ht="19.5" customHeight="1">
      <c r="B6" s="219" t="s">
        <v>7</v>
      </c>
      <c r="C6" s="219"/>
      <c r="D6" s="219"/>
      <c r="E6" s="219"/>
      <c r="F6" s="219"/>
      <c r="G6" s="219"/>
    </row>
    <row r="7" spans="2:7" s="1" customFormat="1" ht="11.25" customHeight="1">
      <c r="B7" s="219"/>
      <c r="C7" s="219"/>
      <c r="D7" s="219"/>
      <c r="E7" s="219"/>
      <c r="F7" s="219"/>
      <c r="G7" s="219"/>
    </row>
    <row r="8" spans="2:7" s="1" customFormat="1" ht="39.75" customHeight="1">
      <c r="B8" s="218" t="s">
        <v>253</v>
      </c>
      <c r="C8" s="218"/>
      <c r="D8" s="218"/>
      <c r="E8" s="218"/>
      <c r="F8" s="218"/>
      <c r="G8" s="218"/>
    </row>
    <row r="9" spans="2:7" s="1" customFormat="1" ht="45.75" customHeight="1">
      <c r="B9" s="218"/>
      <c r="C9" s="218"/>
      <c r="D9" s="218"/>
      <c r="E9" s="218"/>
      <c r="F9" s="218"/>
      <c r="G9" s="218"/>
    </row>
    <row r="10" spans="2:7" s="1" customFormat="1" ht="20.25">
      <c r="B10" s="152"/>
      <c r="C10" s="152"/>
      <c r="D10" s="152"/>
      <c r="E10" s="152"/>
      <c r="F10" s="152"/>
      <c r="G10" s="152"/>
    </row>
    <row r="11" spans="2:7" s="5" customFormat="1" ht="48" customHeight="1">
      <c r="B11" s="218" t="s">
        <v>273</v>
      </c>
      <c r="C11" s="218"/>
      <c r="D11" s="218"/>
      <c r="E11" s="218"/>
      <c r="F11" s="218"/>
      <c r="G11" s="218"/>
    </row>
    <row r="12" spans="2:7" s="1" customFormat="1" ht="18">
      <c r="B12" s="236"/>
      <c r="C12" s="236"/>
      <c r="D12" s="41"/>
      <c r="E12" s="237"/>
      <c r="F12" s="237"/>
      <c r="G12" s="10"/>
    </row>
    <row r="13" spans="2:7" s="11" customFormat="1" ht="16.5" thickBot="1">
      <c r="B13" s="64" t="s">
        <v>259</v>
      </c>
      <c r="C13" s="64"/>
      <c r="E13" s="33"/>
      <c r="F13" s="39"/>
      <c r="G13" s="34"/>
    </row>
    <row r="14" spans="2:7" s="12" customFormat="1" ht="51" customHeight="1" thickBot="1">
      <c r="B14" s="156" t="s">
        <v>260</v>
      </c>
      <c r="C14" s="157" t="s">
        <v>265</v>
      </c>
      <c r="D14" s="157" t="s">
        <v>266</v>
      </c>
      <c r="E14" s="157" t="s">
        <v>267</v>
      </c>
      <c r="F14" s="157" t="s">
        <v>268</v>
      </c>
      <c r="G14" s="158" t="s">
        <v>269</v>
      </c>
    </row>
    <row r="15" spans="2:7" s="12" customFormat="1" ht="15.75">
      <c r="B15" s="195" t="s">
        <v>261</v>
      </c>
      <c r="C15" s="196"/>
      <c r="D15" s="197"/>
      <c r="E15" s="197"/>
      <c r="F15" s="165"/>
      <c r="G15" s="188"/>
    </row>
    <row r="16" spans="2:7" s="16" customFormat="1" ht="15.75">
      <c r="B16" s="85" t="s">
        <v>262</v>
      </c>
      <c r="C16" s="191"/>
      <c r="D16" s="190"/>
      <c r="E16" s="190"/>
      <c r="F16" s="164"/>
      <c r="G16" s="86"/>
    </row>
    <row r="17" spans="2:7" s="17" customFormat="1" ht="15">
      <c r="B17" s="85" t="s">
        <v>263</v>
      </c>
      <c r="C17" s="192"/>
      <c r="D17" s="190"/>
      <c r="E17" s="190"/>
      <c r="F17" s="164"/>
      <c r="G17" s="86"/>
    </row>
    <row r="18" spans="2:7" s="18" customFormat="1" ht="16.5" thickBot="1">
      <c r="B18" s="166" t="s">
        <v>264</v>
      </c>
      <c r="C18" s="193"/>
      <c r="D18" s="198"/>
      <c r="E18" s="198"/>
      <c r="F18" s="198"/>
      <c r="G18" s="194"/>
    </row>
    <row r="19" spans="2:7" s="17" customFormat="1" ht="18">
      <c r="B19" s="236"/>
      <c r="C19" s="236"/>
      <c r="D19" s="41"/>
      <c r="E19" s="237"/>
      <c r="F19" s="237"/>
      <c r="G19" s="10"/>
    </row>
    <row r="20" spans="2:7" s="11" customFormat="1" ht="16.5" thickBot="1">
      <c r="B20" s="64" t="s">
        <v>270</v>
      </c>
      <c r="C20" s="64"/>
      <c r="E20" s="33"/>
      <c r="F20" s="39"/>
      <c r="G20" s="34"/>
    </row>
    <row r="21" spans="2:7" s="12" customFormat="1" ht="51" customHeight="1" thickBot="1">
      <c r="B21" s="156" t="s">
        <v>260</v>
      </c>
      <c r="C21" s="157" t="s">
        <v>265</v>
      </c>
      <c r="D21" s="157" t="s">
        <v>266</v>
      </c>
      <c r="E21" s="157" t="s">
        <v>267</v>
      </c>
      <c r="F21" s="157" t="s">
        <v>268</v>
      </c>
      <c r="G21" s="158" t="s">
        <v>269</v>
      </c>
    </row>
    <row r="22" spans="2:7" s="12" customFormat="1" ht="15.75">
      <c r="B22" s="195" t="s">
        <v>261</v>
      </c>
      <c r="C22" s="196"/>
      <c r="D22" s="197"/>
      <c r="E22" s="197"/>
      <c r="F22" s="165"/>
      <c r="G22" s="188"/>
    </row>
    <row r="23" spans="2:7" s="16" customFormat="1" ht="15.75">
      <c r="B23" s="85" t="s">
        <v>262</v>
      </c>
      <c r="C23" s="191"/>
      <c r="D23" s="190"/>
      <c r="E23" s="190"/>
      <c r="F23" s="164"/>
      <c r="G23" s="86"/>
    </row>
    <row r="24" spans="2:7" s="17" customFormat="1" ht="15">
      <c r="B24" s="85" t="s">
        <v>263</v>
      </c>
      <c r="C24" s="192"/>
      <c r="D24" s="190"/>
      <c r="E24" s="190"/>
      <c r="F24" s="164"/>
      <c r="G24" s="86"/>
    </row>
    <row r="25" spans="2:7" s="18" customFormat="1" ht="16.5" thickBot="1">
      <c r="B25" s="166" t="s">
        <v>264</v>
      </c>
      <c r="C25" s="193"/>
      <c r="D25" s="198"/>
      <c r="E25" s="198"/>
      <c r="F25" s="198"/>
      <c r="G25" s="194"/>
    </row>
    <row r="26" spans="2:7" s="17" customFormat="1" ht="18">
      <c r="B26" s="236"/>
      <c r="C26" s="236"/>
      <c r="D26" s="41"/>
      <c r="E26" s="237"/>
      <c r="F26" s="237"/>
      <c r="G26" s="10"/>
    </row>
    <row r="27" spans="2:7" s="17" customFormat="1" ht="16.5" thickBot="1">
      <c r="B27" s="64" t="s">
        <v>271</v>
      </c>
      <c r="C27" s="64"/>
      <c r="D27" s="11"/>
      <c r="E27" s="33"/>
      <c r="F27" s="39"/>
      <c r="G27" s="34"/>
    </row>
    <row r="28" spans="2:7" s="17" customFormat="1" ht="48" thickBot="1">
      <c r="B28" s="156" t="s">
        <v>260</v>
      </c>
      <c r="C28" s="157" t="s">
        <v>265</v>
      </c>
      <c r="D28" s="157" t="s">
        <v>266</v>
      </c>
      <c r="E28" s="157" t="s">
        <v>267</v>
      </c>
      <c r="F28" s="157" t="s">
        <v>268</v>
      </c>
      <c r="G28" s="158" t="s">
        <v>269</v>
      </c>
    </row>
    <row r="29" spans="2:7" s="17" customFormat="1" ht="15.75">
      <c r="B29" s="195" t="s">
        <v>261</v>
      </c>
      <c r="C29" s="196"/>
      <c r="D29" s="197"/>
      <c r="E29" s="197"/>
      <c r="F29" s="165"/>
      <c r="G29" s="188"/>
    </row>
    <row r="30" spans="2:7" s="17" customFormat="1" ht="15.75">
      <c r="B30" s="85" t="s">
        <v>262</v>
      </c>
      <c r="C30" s="191"/>
      <c r="D30" s="190"/>
      <c r="E30" s="190"/>
      <c r="F30" s="164"/>
      <c r="G30" s="86"/>
    </row>
    <row r="31" spans="2:7" s="17" customFormat="1" ht="15">
      <c r="B31" s="85" t="s">
        <v>263</v>
      </c>
      <c r="C31" s="192"/>
      <c r="D31" s="190"/>
      <c r="E31" s="190"/>
      <c r="F31" s="164"/>
      <c r="G31" s="86"/>
    </row>
    <row r="32" spans="2:7" s="17" customFormat="1" ht="16.5" thickBot="1">
      <c r="B32" s="166" t="s">
        <v>264</v>
      </c>
      <c r="C32" s="193"/>
      <c r="D32" s="198"/>
      <c r="E32" s="198"/>
      <c r="F32" s="198"/>
      <c r="G32" s="194"/>
    </row>
    <row r="33" spans="1:7" s="17" customFormat="1" ht="18">
      <c r="B33" s="236"/>
      <c r="C33" s="236"/>
      <c r="D33" s="41"/>
      <c r="E33" s="237"/>
      <c r="F33" s="237"/>
      <c r="G33" s="10"/>
    </row>
    <row r="34" spans="1:7" s="17" customFormat="1" ht="16.5" thickBot="1">
      <c r="B34" s="64" t="s">
        <v>272</v>
      </c>
      <c r="C34" s="64"/>
      <c r="D34" s="11"/>
      <c r="E34" s="33"/>
      <c r="F34" s="39"/>
      <c r="G34" s="34"/>
    </row>
    <row r="35" spans="1:7" s="17" customFormat="1" ht="48" thickBot="1">
      <c r="B35" s="156" t="s">
        <v>260</v>
      </c>
      <c r="C35" s="157" t="s">
        <v>265</v>
      </c>
      <c r="D35" s="157" t="s">
        <v>266</v>
      </c>
      <c r="E35" s="157" t="s">
        <v>267</v>
      </c>
      <c r="F35" s="157" t="s">
        <v>268</v>
      </c>
      <c r="G35" s="158" t="s">
        <v>269</v>
      </c>
    </row>
    <row r="36" spans="1:7" s="17" customFormat="1" ht="15.75">
      <c r="B36" s="195" t="s">
        <v>261</v>
      </c>
      <c r="C36" s="196"/>
      <c r="D36" s="197"/>
      <c r="E36" s="197"/>
      <c r="F36" s="165"/>
      <c r="G36" s="188"/>
    </row>
    <row r="37" spans="1:7" s="17" customFormat="1" ht="15.75">
      <c r="B37" s="85" t="s">
        <v>262</v>
      </c>
      <c r="C37" s="191"/>
      <c r="D37" s="190"/>
      <c r="E37" s="190"/>
      <c r="F37" s="164"/>
      <c r="G37" s="86"/>
    </row>
    <row r="38" spans="1:7" s="17" customFormat="1" ht="15">
      <c r="B38" s="85" t="s">
        <v>263</v>
      </c>
      <c r="C38" s="192"/>
      <c r="D38" s="190"/>
      <c r="E38" s="190"/>
      <c r="F38" s="164"/>
      <c r="G38" s="86"/>
    </row>
    <row r="39" spans="1:7" s="17" customFormat="1" ht="16.5" thickBot="1">
      <c r="B39" s="166" t="s">
        <v>264</v>
      </c>
      <c r="C39" s="193"/>
      <c r="D39" s="198"/>
      <c r="E39" s="198"/>
      <c r="F39" s="198"/>
      <c r="G39" s="194"/>
    </row>
    <row r="40" spans="1:7" s="17" customFormat="1" ht="18">
      <c r="B40" s="163"/>
      <c r="C40" s="163"/>
      <c r="D40" s="41"/>
      <c r="E40" s="159"/>
      <c r="F40" s="159"/>
      <c r="G40" s="10"/>
    </row>
    <row r="41" spans="1:7" s="11" customFormat="1" ht="15.75">
      <c r="B41" s="230" t="s">
        <v>3</v>
      </c>
      <c r="C41" s="230"/>
      <c r="D41" s="235"/>
      <c r="E41" s="235"/>
      <c r="F41" s="225"/>
      <c r="G41" s="225"/>
    </row>
    <row r="42" spans="1:7" s="11" customFormat="1" ht="15.75">
      <c r="B42" s="230" t="s">
        <v>4</v>
      </c>
      <c r="C42" s="230"/>
      <c r="D42" s="230"/>
      <c r="E42" s="230"/>
      <c r="F42" s="225"/>
      <c r="G42" s="225"/>
    </row>
    <row r="43" spans="1:7" s="11" customFormat="1" ht="15.75">
      <c r="B43" s="230" t="s">
        <v>5</v>
      </c>
      <c r="C43" s="230"/>
      <c r="D43" s="231"/>
      <c r="E43" s="231"/>
      <c r="F43" s="226"/>
      <c r="G43" s="226"/>
    </row>
    <row r="44" spans="1:7" s="11" customFormat="1" ht="15">
      <c r="B44" s="20"/>
      <c r="C44" s="38"/>
      <c r="D44" s="20"/>
      <c r="E44" s="22"/>
      <c r="F44" s="22"/>
      <c r="G44" s="22"/>
    </row>
    <row r="45" spans="1:7" ht="15.75">
      <c r="A45" s="11"/>
      <c r="B45" s="33"/>
      <c r="C45" s="26"/>
      <c r="D45" s="42"/>
      <c r="E45" s="33"/>
      <c r="F45" s="34"/>
      <c r="G45" s="34"/>
    </row>
  </sheetData>
  <mergeCells count="21">
    <mergeCell ref="B4:F4"/>
    <mergeCell ref="B6:G7"/>
    <mergeCell ref="B8:G9"/>
    <mergeCell ref="B11:G11"/>
    <mergeCell ref="B12:C12"/>
    <mergeCell ref="B26:C26"/>
    <mergeCell ref="E26:F26"/>
    <mergeCell ref="E19:F19"/>
    <mergeCell ref="E12:F12"/>
    <mergeCell ref="B19:C19"/>
    <mergeCell ref="B41:C41"/>
    <mergeCell ref="D41:E41"/>
    <mergeCell ref="F41:G41"/>
    <mergeCell ref="B33:C33"/>
    <mergeCell ref="E33:F33"/>
    <mergeCell ref="B42:C42"/>
    <mergeCell ref="D42:E42"/>
    <mergeCell ref="F42:G42"/>
    <mergeCell ref="B43:C43"/>
    <mergeCell ref="D43:E43"/>
    <mergeCell ref="F43:G43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F5.3</vt:lpstr>
      <vt:lpstr>F5.4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F5.3!Área_de_impresión</vt:lpstr>
      <vt:lpstr>F5.4!Área_de_impresión</vt:lpstr>
      <vt:lpstr>'F6'!Área_de_impresión</vt:lpstr>
      <vt:lpstr>'F1'!OLE_LINK1</vt:lpstr>
      <vt:lpstr>'F5'!OLE_LINK1</vt:lpstr>
      <vt:lpstr>F5.1!OLE_LINK1</vt:lpstr>
      <vt:lpstr>F5.3!OLE_LINK1</vt:lpstr>
      <vt:lpstr>F5.4!OLE_LINK1</vt:lpstr>
      <vt:lpstr>'F6'!OLE_LINK1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2017-01-03T20:40:57Z</dcterms:modified>
</cp:coreProperties>
</file>